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697" lockStructure="1"/>
  <bookViews>
    <workbookView xWindow="120" yWindow="12" windowWidth="18972" windowHeight="11952" tabRatio="855"/>
  </bookViews>
  <sheets>
    <sheet name="Instructions" sheetId="3" r:id="rId1"/>
    <sheet name="ContactInfo" sheetId="12" r:id="rId2"/>
    <sheet name="CalculationExamples" sheetId="21" r:id="rId3"/>
    <sheet name="DataInput" sheetId="1" r:id="rId4"/>
    <sheet name="ContactImport" sheetId="4" state="hidden" r:id="rId5"/>
    <sheet name="DataImport" sheetId="16" state="hidden" r:id="rId6"/>
    <sheet name="ValidationCriteria" sheetId="13" state="hidden" r:id="rId7"/>
    <sheet name="LastYrCosInfo" sheetId="18" state="hidden" r:id="rId8"/>
  </sheets>
  <definedNames>
    <definedName name="CoNAICCode">ValidationCriteria!$D$4</definedName>
    <definedName name="InputDataMax" localSheetId="2">#REF!</definedName>
    <definedName name="InputDataMax">#REF!</definedName>
    <definedName name="InputDataMin" localSheetId="2">#REF!</definedName>
    <definedName name="InputDataMin">#REF!</definedName>
    <definedName name="InputMax" localSheetId="2">ValidationCriteria!#REF!</definedName>
    <definedName name="InputMax" localSheetId="5">ValidationCriteria!#REF!</definedName>
    <definedName name="InputMax">ValidationCriteria!#REF!</definedName>
    <definedName name="InputMin" localSheetId="2">ValidationCriteria!#REF!</definedName>
    <definedName name="InputMin" localSheetId="5">ValidationCriteria!#REF!</definedName>
    <definedName name="InputMin">ValidationCriteria!#REF!</definedName>
    <definedName name="InputPos" localSheetId="2">ValidationCriteria!#REF!</definedName>
    <definedName name="InputPos">ValidationCriteria!#REF!</definedName>
    <definedName name="LastYrContact">LastYrCosInfo!$B$2:$V$242</definedName>
    <definedName name="Phone">ValidationCriteria!$D$5</definedName>
    <definedName name="Positive">ValidationCriteria!$D$7</definedName>
    <definedName name="_xlnm.Print_Area" localSheetId="2">CalculationExamples!$A$1:$K$33</definedName>
    <definedName name="_xlnm.Print_Area" localSheetId="1">ContactInfo!$A$1:$G$25</definedName>
    <definedName name="_xlnm.Print_Area" localSheetId="5">DataImport!$A$1:$M$61</definedName>
    <definedName name="_xlnm.Print_Area" localSheetId="3">DataInput!$A$1:$M$81</definedName>
    <definedName name="StateAbbr">ValidationCriteria!$D$3</definedName>
    <definedName name="ZipCode" localSheetId="2">ValidationCriteria!#REF!</definedName>
    <definedName name="ZipCode" localSheetId="5">ValidationCriteria!#REF!</definedName>
    <definedName name="ZipCode">ValidationCriteria!#REF!</definedName>
  </definedNames>
  <calcPr calcId="145621"/>
</workbook>
</file>

<file path=xl/calcChain.xml><?xml version="1.0" encoding="utf-8"?>
<calcChain xmlns="http://schemas.openxmlformats.org/spreadsheetml/2006/main">
  <c r="H31" i="21" l="1"/>
  <c r="H29" i="21"/>
  <c r="H27" i="21"/>
  <c r="H25" i="21"/>
  <c r="H23" i="21"/>
  <c r="G31" i="21" l="1"/>
  <c r="G29" i="21"/>
  <c r="G27" i="21"/>
  <c r="G25" i="21"/>
  <c r="G23" i="21"/>
  <c r="I31" i="21" l="1"/>
  <c r="I25" i="21"/>
  <c r="I27" i="21" l="1"/>
  <c r="K27" i="21" s="1"/>
  <c r="I23" i="21"/>
  <c r="I29" i="21"/>
  <c r="K25" i="21"/>
  <c r="J25" i="21"/>
  <c r="K31" i="21"/>
  <c r="J31" i="21"/>
  <c r="J27" i="21" l="1"/>
  <c r="K23" i="21"/>
  <c r="K33" i="21" s="1"/>
  <c r="K8" i="21" s="1"/>
  <c r="J23" i="21"/>
  <c r="J29" i="21"/>
  <c r="K29" i="21"/>
  <c r="I33" i="21"/>
  <c r="I8" i="21" s="1"/>
  <c r="J33" i="21" l="1"/>
  <c r="J8" i="21" s="1"/>
  <c r="C25" i="12"/>
  <c r="E24" i="12"/>
  <c r="C24" i="12"/>
  <c r="F22" i="12"/>
  <c r="E22" i="12"/>
  <c r="D22" i="12"/>
  <c r="C22" i="12"/>
  <c r="C20" i="12"/>
  <c r="E19" i="12"/>
  <c r="C19" i="12"/>
  <c r="F17" i="12"/>
  <c r="E17" i="12"/>
  <c r="D17" i="12"/>
  <c r="C17" i="12"/>
  <c r="W2" i="4" l="1"/>
  <c r="U2" i="4"/>
  <c r="S2" i="4"/>
  <c r="R2" i="4"/>
  <c r="Q2" i="4"/>
  <c r="P2" i="4"/>
  <c r="N2" i="4"/>
  <c r="L2" i="4"/>
  <c r="K2" i="4"/>
  <c r="J2" i="4"/>
  <c r="C15" i="12"/>
  <c r="H2" i="4" s="1"/>
  <c r="C14" i="12"/>
  <c r="G2" i="4" s="1"/>
  <c r="C13" i="12"/>
  <c r="F2" i="4" s="1"/>
  <c r="C12" i="12"/>
  <c r="E2" i="4" s="1"/>
  <c r="C11" i="12"/>
  <c r="D2" i="4" s="1"/>
  <c r="C10" i="12"/>
  <c r="C2" i="4" s="1"/>
  <c r="T2" i="4"/>
  <c r="M2" i="4"/>
  <c r="B4" i="12"/>
  <c r="D4" i="12"/>
  <c r="D4" i="1" s="1"/>
  <c r="A2" i="16"/>
  <c r="A3" i="16"/>
  <c r="A4" i="16"/>
  <c r="A5" i="16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J61" i="16"/>
  <c r="I61" i="16"/>
  <c r="H61" i="16"/>
  <c r="J60" i="16"/>
  <c r="I60" i="16"/>
  <c r="H60" i="16"/>
  <c r="J59" i="16"/>
  <c r="I59" i="16"/>
  <c r="H59" i="16"/>
  <c r="J58" i="16"/>
  <c r="I58" i="16"/>
  <c r="H58" i="16"/>
  <c r="J57" i="16"/>
  <c r="I57" i="16"/>
  <c r="H57" i="16"/>
  <c r="J56" i="16"/>
  <c r="I56" i="16"/>
  <c r="H56" i="16"/>
  <c r="J55" i="16"/>
  <c r="I55" i="16"/>
  <c r="H55" i="16"/>
  <c r="J54" i="16"/>
  <c r="I54" i="16"/>
  <c r="H54" i="16"/>
  <c r="J53" i="16"/>
  <c r="I53" i="16"/>
  <c r="H53" i="16"/>
  <c r="J52" i="16"/>
  <c r="I52" i="16"/>
  <c r="H52" i="16"/>
  <c r="J51" i="16"/>
  <c r="I51" i="16"/>
  <c r="H51" i="16"/>
  <c r="J50" i="16"/>
  <c r="I50" i="16"/>
  <c r="H50" i="16"/>
  <c r="J49" i="16"/>
  <c r="I49" i="16"/>
  <c r="H49" i="16"/>
  <c r="J48" i="16"/>
  <c r="I48" i="16"/>
  <c r="H48" i="16"/>
  <c r="J47" i="16"/>
  <c r="I47" i="16"/>
  <c r="H47" i="16"/>
  <c r="J46" i="16"/>
  <c r="I46" i="16"/>
  <c r="H46" i="16"/>
  <c r="J45" i="16"/>
  <c r="I45" i="16"/>
  <c r="H45" i="16"/>
  <c r="J44" i="16"/>
  <c r="I44" i="16"/>
  <c r="H44" i="16"/>
  <c r="J43" i="16"/>
  <c r="I43" i="16"/>
  <c r="H43" i="16"/>
  <c r="J42" i="16"/>
  <c r="I42" i="16"/>
  <c r="H42" i="16"/>
  <c r="J41" i="16"/>
  <c r="I41" i="16"/>
  <c r="H41" i="16"/>
  <c r="J40" i="16"/>
  <c r="I40" i="16"/>
  <c r="H40" i="16"/>
  <c r="J39" i="16"/>
  <c r="I39" i="16"/>
  <c r="H39" i="16"/>
  <c r="J38" i="16"/>
  <c r="I38" i="16"/>
  <c r="H38" i="16"/>
  <c r="J37" i="16"/>
  <c r="I37" i="16"/>
  <c r="H37" i="16"/>
  <c r="J36" i="16"/>
  <c r="I36" i="16"/>
  <c r="H36" i="16"/>
  <c r="J35" i="16"/>
  <c r="I35" i="16"/>
  <c r="H35" i="16"/>
  <c r="J34" i="16"/>
  <c r="I34" i="16"/>
  <c r="H34" i="16"/>
  <c r="J33" i="16"/>
  <c r="I33" i="16"/>
  <c r="H33" i="16"/>
  <c r="J32" i="16"/>
  <c r="I32" i="16"/>
  <c r="H32" i="16"/>
  <c r="J31" i="16"/>
  <c r="I31" i="16"/>
  <c r="H31" i="16"/>
  <c r="J30" i="16"/>
  <c r="I30" i="16"/>
  <c r="H30" i="16"/>
  <c r="J29" i="16"/>
  <c r="I29" i="16"/>
  <c r="H29" i="16"/>
  <c r="J28" i="16"/>
  <c r="I28" i="16"/>
  <c r="H28" i="16"/>
  <c r="J27" i="16"/>
  <c r="I27" i="16"/>
  <c r="H27" i="16"/>
  <c r="J26" i="16"/>
  <c r="I26" i="16"/>
  <c r="H26" i="16"/>
  <c r="J25" i="16"/>
  <c r="I25" i="16"/>
  <c r="H25" i="16"/>
  <c r="J24" i="16"/>
  <c r="I24" i="16"/>
  <c r="H24" i="16"/>
  <c r="J23" i="16"/>
  <c r="I23" i="16"/>
  <c r="H23" i="16"/>
  <c r="J22" i="16"/>
  <c r="I22" i="16"/>
  <c r="H22" i="16"/>
  <c r="J21" i="16"/>
  <c r="I21" i="16"/>
  <c r="H21" i="16"/>
  <c r="J20" i="16"/>
  <c r="I20" i="16"/>
  <c r="H20" i="16"/>
  <c r="J19" i="16"/>
  <c r="I19" i="16"/>
  <c r="H19" i="16"/>
  <c r="J18" i="16"/>
  <c r="I18" i="16"/>
  <c r="H18" i="16"/>
  <c r="J17" i="16"/>
  <c r="I17" i="16"/>
  <c r="H17" i="16"/>
  <c r="J16" i="16"/>
  <c r="I16" i="16"/>
  <c r="H16" i="16"/>
  <c r="J15" i="16"/>
  <c r="I15" i="16"/>
  <c r="H15" i="16"/>
  <c r="J14" i="16"/>
  <c r="I14" i="16"/>
  <c r="H14" i="16"/>
  <c r="J13" i="16"/>
  <c r="I13" i="16"/>
  <c r="H13" i="16"/>
  <c r="J12" i="16"/>
  <c r="I12" i="16"/>
  <c r="H12" i="16"/>
  <c r="J11" i="16"/>
  <c r="I11" i="16"/>
  <c r="H11" i="16"/>
  <c r="J10" i="16"/>
  <c r="I10" i="16"/>
  <c r="H10" i="16"/>
  <c r="J9" i="16"/>
  <c r="I9" i="16"/>
  <c r="H9" i="16"/>
  <c r="J8" i="16"/>
  <c r="I8" i="16"/>
  <c r="H8" i="16"/>
  <c r="J7" i="16"/>
  <c r="I7" i="16"/>
  <c r="J6" i="16"/>
  <c r="I6" i="16"/>
  <c r="J5" i="16"/>
  <c r="I5" i="16"/>
  <c r="J4" i="16"/>
  <c r="I4" i="16"/>
  <c r="J3" i="16"/>
  <c r="I3" i="16"/>
  <c r="J2" i="16"/>
  <c r="I2" i="16"/>
  <c r="H3" i="16"/>
  <c r="H4" i="16"/>
  <c r="H5" i="16"/>
  <c r="H6" i="16"/>
  <c r="H7" i="16"/>
  <c r="H2" i="16"/>
  <c r="O2" i="4"/>
  <c r="B2" i="4"/>
  <c r="A2" i="4"/>
  <c r="V2" i="4"/>
  <c r="I2" i="4"/>
  <c r="M39" i="1"/>
  <c r="M25" i="16"/>
  <c r="L39" i="1"/>
  <c r="L25" i="16"/>
  <c r="K39" i="1"/>
  <c r="K25" i="16"/>
  <c r="A39" i="1"/>
  <c r="M38" i="1"/>
  <c r="M24" i="16"/>
  <c r="L38" i="1"/>
  <c r="L24" i="16"/>
  <c r="K38" i="1"/>
  <c r="K24" i="16"/>
  <c r="A38" i="1"/>
  <c r="M37" i="1"/>
  <c r="M23" i="16"/>
  <c r="L37" i="1"/>
  <c r="L23" i="16"/>
  <c r="K37" i="1"/>
  <c r="K23" i="16"/>
  <c r="A37" i="1"/>
  <c r="M36" i="1"/>
  <c r="M22" i="16"/>
  <c r="L36" i="1"/>
  <c r="L22" i="16"/>
  <c r="K36" i="1"/>
  <c r="K22" i="16"/>
  <c r="A36" i="1"/>
  <c r="M35" i="1"/>
  <c r="M21" i="16"/>
  <c r="L35" i="1"/>
  <c r="L21" i="16"/>
  <c r="K35" i="1"/>
  <c r="K21" i="16"/>
  <c r="A35" i="1"/>
  <c r="M34" i="1"/>
  <c r="M20" i="16"/>
  <c r="L34" i="1"/>
  <c r="L20" i="16"/>
  <c r="K34" i="1"/>
  <c r="K20" i="16"/>
  <c r="A34" i="1"/>
  <c r="M32" i="1"/>
  <c r="M19" i="16"/>
  <c r="L32" i="1"/>
  <c r="L19" i="16"/>
  <c r="K32" i="1"/>
  <c r="K19" i="16"/>
  <c r="A32" i="1"/>
  <c r="M31" i="1"/>
  <c r="M18" i="16"/>
  <c r="L31" i="1"/>
  <c r="L18" i="16"/>
  <c r="K31" i="1"/>
  <c r="K18" i="16"/>
  <c r="A31" i="1"/>
  <c r="M30" i="1"/>
  <c r="M17" i="16"/>
  <c r="L30" i="1"/>
  <c r="L17" i="16"/>
  <c r="K30" i="1"/>
  <c r="K17" i="16"/>
  <c r="A30" i="1"/>
  <c r="M29" i="1"/>
  <c r="M16" i="16"/>
  <c r="L29" i="1"/>
  <c r="L16" i="16"/>
  <c r="K29" i="1"/>
  <c r="K16" i="16"/>
  <c r="A29" i="1"/>
  <c r="M28" i="1"/>
  <c r="M15" i="16"/>
  <c r="L28" i="1"/>
  <c r="L15" i="16"/>
  <c r="K28" i="1"/>
  <c r="K15" i="16"/>
  <c r="A28" i="1"/>
  <c r="M27" i="1"/>
  <c r="M14" i="16"/>
  <c r="L27" i="1"/>
  <c r="L14" i="16"/>
  <c r="K27" i="1"/>
  <c r="K14" i="16"/>
  <c r="A27" i="1"/>
  <c r="C7" i="1"/>
  <c r="B69" i="1" s="1"/>
  <c r="A18" i="1"/>
  <c r="A17" i="1"/>
  <c r="A16" i="1"/>
  <c r="A15" i="1"/>
  <c r="A14" i="1"/>
  <c r="A13" i="1"/>
  <c r="B4" i="1"/>
  <c r="A3" i="12"/>
  <c r="A3" i="1" s="1"/>
  <c r="M81" i="1"/>
  <c r="M61" i="16"/>
  <c r="L81" i="1"/>
  <c r="L61" i="16"/>
  <c r="K81" i="1"/>
  <c r="K61" i="16"/>
  <c r="M80" i="1"/>
  <c r="M60" i="16"/>
  <c r="L80" i="1"/>
  <c r="L60" i="16"/>
  <c r="K80" i="1"/>
  <c r="K60" i="16"/>
  <c r="M79" i="1"/>
  <c r="M59" i="16"/>
  <c r="L79" i="1"/>
  <c r="L59" i="16"/>
  <c r="K79" i="1"/>
  <c r="K59" i="16"/>
  <c r="M78" i="1"/>
  <c r="M58" i="16"/>
  <c r="L78" i="1"/>
  <c r="L58" i="16"/>
  <c r="K78" i="1"/>
  <c r="K58" i="16"/>
  <c r="M77" i="1"/>
  <c r="M57" i="16"/>
  <c r="L77" i="1"/>
  <c r="L57" i="16"/>
  <c r="K77" i="1"/>
  <c r="K57" i="16"/>
  <c r="M76" i="1"/>
  <c r="M56" i="16"/>
  <c r="L76" i="1"/>
  <c r="L56" i="16"/>
  <c r="K76" i="1"/>
  <c r="K56" i="16"/>
  <c r="M74" i="1"/>
  <c r="M55" i="16"/>
  <c r="L74" i="1"/>
  <c r="L55" i="16"/>
  <c r="K74" i="1"/>
  <c r="K55" i="16"/>
  <c r="M73" i="1"/>
  <c r="M54" i="16"/>
  <c r="L73" i="1"/>
  <c r="L54" i="16"/>
  <c r="K73" i="1"/>
  <c r="K54" i="16"/>
  <c r="M72" i="1"/>
  <c r="M53" i="16"/>
  <c r="L72" i="1"/>
  <c r="L53" i="16"/>
  <c r="K72" i="1"/>
  <c r="K53" i="16"/>
  <c r="M71" i="1"/>
  <c r="M52" i="16"/>
  <c r="L71" i="1"/>
  <c r="L52" i="16"/>
  <c r="K71" i="1"/>
  <c r="K52" i="16"/>
  <c r="M70" i="1"/>
  <c r="M51" i="16"/>
  <c r="L70" i="1"/>
  <c r="L51" i="16"/>
  <c r="K70" i="1"/>
  <c r="K51" i="16"/>
  <c r="M69" i="1"/>
  <c r="M50" i="16"/>
  <c r="L69" i="1"/>
  <c r="L50" i="16"/>
  <c r="K69" i="1"/>
  <c r="K50" i="16"/>
  <c r="M67" i="1"/>
  <c r="M49" i="16"/>
  <c r="L67" i="1"/>
  <c r="L49" i="16"/>
  <c r="K67" i="1"/>
  <c r="K49" i="16"/>
  <c r="M66" i="1"/>
  <c r="M48" i="16"/>
  <c r="L66" i="1"/>
  <c r="L48" i="16"/>
  <c r="K66" i="1"/>
  <c r="K48" i="16"/>
  <c r="M65" i="1"/>
  <c r="M47" i="16"/>
  <c r="L65" i="1"/>
  <c r="L47" i="16"/>
  <c r="K65" i="1"/>
  <c r="K47" i="16"/>
  <c r="M64" i="1"/>
  <c r="M46" i="16"/>
  <c r="L64" i="1"/>
  <c r="L46" i="16"/>
  <c r="K64" i="1"/>
  <c r="K46" i="16"/>
  <c r="M63" i="1"/>
  <c r="M45" i="16"/>
  <c r="L63" i="1"/>
  <c r="L45" i="16"/>
  <c r="K63" i="1"/>
  <c r="K45" i="16"/>
  <c r="M62" i="1"/>
  <c r="M44" i="16"/>
  <c r="L62" i="1"/>
  <c r="L44" i="16"/>
  <c r="K62" i="1"/>
  <c r="K44" i="16"/>
  <c r="M60" i="1"/>
  <c r="M43" i="16"/>
  <c r="L60" i="1"/>
  <c r="L43" i="16"/>
  <c r="K60" i="1"/>
  <c r="K43" i="16"/>
  <c r="M59" i="1"/>
  <c r="M42" i="16"/>
  <c r="L59" i="1"/>
  <c r="L42" i="16"/>
  <c r="K59" i="1"/>
  <c r="K42" i="16"/>
  <c r="M58" i="1"/>
  <c r="M41" i="16"/>
  <c r="L58" i="1"/>
  <c r="L41" i="16"/>
  <c r="K58" i="1"/>
  <c r="K41" i="16"/>
  <c r="M57" i="1"/>
  <c r="M40" i="16"/>
  <c r="L57" i="1"/>
  <c r="L40" i="16"/>
  <c r="K57" i="1"/>
  <c r="K40" i="16"/>
  <c r="M56" i="1"/>
  <c r="M39" i="16"/>
  <c r="L56" i="1"/>
  <c r="L39" i="16"/>
  <c r="K56" i="1"/>
  <c r="K39" i="16"/>
  <c r="M55" i="1"/>
  <c r="M38" i="16"/>
  <c r="L55" i="1"/>
  <c r="L38" i="16"/>
  <c r="K55" i="1"/>
  <c r="K38" i="16"/>
  <c r="M53" i="1"/>
  <c r="M37" i="16"/>
  <c r="L53" i="1"/>
  <c r="L37" i="16"/>
  <c r="K53" i="1"/>
  <c r="K37" i="16"/>
  <c r="M52" i="1"/>
  <c r="M36" i="16"/>
  <c r="L52" i="1"/>
  <c r="L36" i="16"/>
  <c r="K52" i="1"/>
  <c r="K36" i="16"/>
  <c r="M51" i="1"/>
  <c r="M35" i="16"/>
  <c r="L51" i="1"/>
  <c r="L35" i="16"/>
  <c r="K51" i="1"/>
  <c r="K35" i="16"/>
  <c r="M50" i="1"/>
  <c r="M34" i="16"/>
  <c r="L50" i="1"/>
  <c r="L34" i="16"/>
  <c r="K50" i="1"/>
  <c r="K34" i="16"/>
  <c r="M49" i="1"/>
  <c r="M33" i="16"/>
  <c r="L49" i="1"/>
  <c r="L33" i="16"/>
  <c r="K49" i="1"/>
  <c r="K33" i="16"/>
  <c r="M48" i="1"/>
  <c r="M32" i="16"/>
  <c r="L48" i="1"/>
  <c r="L32" i="16"/>
  <c r="K48" i="1"/>
  <c r="K32" i="16"/>
  <c r="M46" i="1"/>
  <c r="M31" i="16"/>
  <c r="L46" i="1"/>
  <c r="L31" i="16"/>
  <c r="K46" i="1"/>
  <c r="K31" i="16"/>
  <c r="M45" i="1"/>
  <c r="M30" i="16"/>
  <c r="L45" i="1"/>
  <c r="L30" i="16"/>
  <c r="K45" i="1"/>
  <c r="K30" i="16"/>
  <c r="M44" i="1"/>
  <c r="M29" i="16"/>
  <c r="L44" i="1"/>
  <c r="L29" i="16"/>
  <c r="K44" i="1"/>
  <c r="K29" i="16"/>
  <c r="M43" i="1"/>
  <c r="M28" i="16"/>
  <c r="L43" i="1"/>
  <c r="L28" i="16"/>
  <c r="K43" i="1"/>
  <c r="K28" i="16"/>
  <c r="M42" i="1"/>
  <c r="M27" i="16"/>
  <c r="L42" i="1"/>
  <c r="L27" i="16"/>
  <c r="K42" i="1"/>
  <c r="K27" i="16"/>
  <c r="M41" i="1"/>
  <c r="M26" i="16"/>
  <c r="L41" i="1"/>
  <c r="L26" i="16"/>
  <c r="K41" i="1"/>
  <c r="K26" i="16"/>
  <c r="M25" i="1"/>
  <c r="M13" i="16"/>
  <c r="L25" i="1"/>
  <c r="L13" i="16"/>
  <c r="K25" i="1"/>
  <c r="K13" i="16"/>
  <c r="M24" i="1"/>
  <c r="M12" i="16"/>
  <c r="L24" i="1"/>
  <c r="L12" i="16"/>
  <c r="K24" i="1"/>
  <c r="K12" i="16"/>
  <c r="M23" i="1"/>
  <c r="M11" i="16"/>
  <c r="L23" i="1"/>
  <c r="L11" i="16"/>
  <c r="K23" i="1"/>
  <c r="K11" i="16"/>
  <c r="M22" i="1"/>
  <c r="M10" i="16"/>
  <c r="L22" i="1"/>
  <c r="L10" i="16"/>
  <c r="K22" i="1"/>
  <c r="K10" i="16"/>
  <c r="M21" i="1"/>
  <c r="M9" i="16"/>
  <c r="L21" i="1"/>
  <c r="L9" i="16"/>
  <c r="K21" i="1"/>
  <c r="K9" i="16"/>
  <c r="M20" i="1"/>
  <c r="M8" i="16"/>
  <c r="L20" i="1"/>
  <c r="L8" i="16"/>
  <c r="K20" i="1"/>
  <c r="K8" i="16"/>
  <c r="M18" i="1"/>
  <c r="M7" i="16"/>
  <c r="L18" i="1"/>
  <c r="L7" i="16"/>
  <c r="K18" i="1"/>
  <c r="K7" i="16"/>
  <c r="M17" i="1"/>
  <c r="M6" i="16"/>
  <c r="L17" i="1"/>
  <c r="L6" i="16"/>
  <c r="K17" i="1"/>
  <c r="K6" i="16"/>
  <c r="M16" i="1"/>
  <c r="M5" i="16"/>
  <c r="L16" i="1"/>
  <c r="L5" i="16"/>
  <c r="K16" i="1"/>
  <c r="K5" i="16"/>
  <c r="M15" i="1"/>
  <c r="M4" i="16"/>
  <c r="L15" i="1"/>
  <c r="L4" i="16"/>
  <c r="K15" i="1"/>
  <c r="K4" i="16"/>
  <c r="M14" i="1"/>
  <c r="M3" i="16" s="1"/>
  <c r="L14" i="1"/>
  <c r="L3" i="16" s="1"/>
  <c r="K14" i="1"/>
  <c r="K3" i="16" s="1"/>
  <c r="M13" i="1"/>
  <c r="M2" i="16"/>
  <c r="L13" i="1"/>
  <c r="L2" i="16"/>
  <c r="K13" i="1"/>
  <c r="K2" i="16"/>
  <c r="A74" i="1"/>
  <c r="A66" i="1"/>
  <c r="A53" i="1"/>
  <c r="A45" i="1"/>
  <c r="A48" i="1"/>
  <c r="A69" i="1"/>
  <c r="A55" i="1"/>
  <c r="A58" i="1"/>
  <c r="A21" i="1"/>
  <c r="A42" i="1"/>
  <c r="A22" i="1"/>
  <c r="A43" i="1"/>
  <c r="A57" i="1"/>
  <c r="A56" i="1"/>
  <c r="A70" i="1"/>
  <c r="A49" i="1"/>
  <c r="A72" i="1"/>
  <c r="A51" i="1"/>
  <c r="A25" i="1"/>
  <c r="A52" i="1"/>
  <c r="A60" i="1"/>
  <c r="A71" i="1"/>
  <c r="A50" i="1"/>
  <c r="A65" i="1"/>
  <c r="A79" i="1"/>
  <c r="A62" i="1"/>
  <c r="A76" i="1"/>
  <c r="A24" i="1"/>
  <c r="A46" i="1"/>
  <c r="A73" i="1"/>
  <c r="A81" i="1"/>
  <c r="A64" i="1"/>
  <c r="A78" i="1"/>
  <c r="A63" i="1"/>
  <c r="A77" i="1"/>
  <c r="A44" i="1"/>
  <c r="A23" i="1"/>
  <c r="A41" i="1"/>
  <c r="A20" i="1"/>
  <c r="A59" i="1"/>
  <c r="A67" i="1"/>
  <c r="A80" i="1"/>
  <c r="B22" i="1"/>
  <c r="B41" i="1"/>
  <c r="B21" i="1"/>
  <c r="B31" i="1"/>
  <c r="B57" i="1"/>
  <c r="B55" i="1"/>
  <c r="B66" i="1"/>
  <c r="B49" i="1"/>
  <c r="B45" i="1"/>
  <c r="B17" i="1"/>
  <c r="B79" i="1"/>
  <c r="B60" i="1"/>
  <c r="B13" i="1"/>
  <c r="B71" i="1"/>
  <c r="B29" i="1"/>
  <c r="B52" i="1"/>
  <c r="B62" i="1"/>
  <c r="B15" i="1"/>
  <c r="B65" i="1"/>
  <c r="B74" i="1"/>
  <c r="B44" i="1"/>
  <c r="B28" i="1"/>
  <c r="B80" i="1"/>
  <c r="B35" i="1"/>
  <c r="B72" i="1"/>
  <c r="B63" i="1"/>
  <c r="B81" i="1"/>
  <c r="B23" i="1"/>
  <c r="B36" i="1"/>
  <c r="B39" i="1"/>
  <c r="C6" i="1"/>
  <c r="C57" i="1" s="1"/>
  <c r="C51" i="1"/>
  <c r="B24" i="1" l="1"/>
  <c r="B14" i="1"/>
  <c r="B56" i="1"/>
  <c r="B37" i="1"/>
  <c r="B18" i="1"/>
  <c r="B70" i="1"/>
  <c r="B27" i="1"/>
  <c r="B30" i="1"/>
  <c r="B2" i="16"/>
  <c r="B3" i="16" s="1"/>
  <c r="B4" i="16" s="1"/>
  <c r="B5" i="16" s="1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42" i="1"/>
  <c r="B20" i="1"/>
  <c r="B73" i="1"/>
  <c r="B76" i="1"/>
  <c r="B59" i="1"/>
  <c r="B51" i="1"/>
  <c r="C44" i="1"/>
  <c r="B43" i="1"/>
  <c r="B53" i="1"/>
  <c r="B58" i="1"/>
  <c r="B67" i="1"/>
  <c r="B38" i="1"/>
  <c r="B16" i="1"/>
  <c r="B32" i="1"/>
  <c r="B78" i="1"/>
  <c r="B64" i="1"/>
  <c r="B48" i="1"/>
  <c r="B34" i="1"/>
  <c r="B77" i="1"/>
  <c r="B25" i="1"/>
  <c r="B50" i="1"/>
  <c r="B46" i="1"/>
  <c r="C62" i="1"/>
  <c r="C14" i="1"/>
  <c r="C67" i="1"/>
  <c r="C30" i="1"/>
  <c r="C22" i="1"/>
  <c r="C49" i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41" i="1"/>
  <c r="C23" i="1"/>
  <c r="C42" i="1"/>
  <c r="C36" i="1"/>
  <c r="C77" i="1"/>
  <c r="C15" i="1"/>
  <c r="C66" i="1"/>
  <c r="C80" i="1"/>
  <c r="C16" i="1"/>
  <c r="C64" i="1"/>
  <c r="C58" i="1"/>
  <c r="C29" i="1"/>
  <c r="C50" i="1"/>
  <c r="C39" i="1"/>
  <c r="C74" i="1"/>
  <c r="C17" i="1"/>
  <c r="C25" i="1"/>
  <c r="C32" i="1"/>
  <c r="C38" i="1"/>
  <c r="C72" i="1"/>
  <c r="C79" i="1"/>
  <c r="C18" i="1"/>
  <c r="C81" i="1"/>
  <c r="C70" i="1"/>
  <c r="C78" i="1"/>
  <c r="C46" i="1"/>
  <c r="C76" i="1"/>
  <c r="C59" i="1"/>
  <c r="C69" i="1"/>
  <c r="C63" i="1"/>
  <c r="C53" i="1"/>
  <c r="C56" i="1"/>
  <c r="C27" i="1"/>
  <c r="C71" i="1"/>
  <c r="C13" i="1"/>
  <c r="C34" i="1"/>
  <c r="C52" i="1"/>
  <c r="C73" i="1"/>
  <c r="C65" i="1"/>
  <c r="C20" i="1"/>
  <c r="C28" i="1"/>
  <c r="C43" i="1"/>
  <c r="C45" i="1"/>
  <c r="C48" i="1"/>
  <c r="C60" i="1"/>
  <c r="C31" i="1"/>
  <c r="C35" i="1"/>
  <c r="C55" i="1"/>
  <c r="C24" i="1"/>
  <c r="C37" i="1"/>
  <c r="C21" i="1"/>
</calcChain>
</file>

<file path=xl/sharedStrings.xml><?xml version="1.0" encoding="utf-8"?>
<sst xmlns="http://schemas.openxmlformats.org/spreadsheetml/2006/main" count="4584" uniqueCount="1539">
  <si>
    <t>Company Name:</t>
  </si>
  <si>
    <t>Company NAIC Code:</t>
  </si>
  <si>
    <t>Year</t>
  </si>
  <si>
    <t>Form</t>
  </si>
  <si>
    <t>Territory</t>
  </si>
  <si>
    <t>Full</t>
  </si>
  <si>
    <t>Yes</t>
  </si>
  <si>
    <t>Tenants (HO-4)</t>
  </si>
  <si>
    <t>Condos (HO-6)</t>
  </si>
  <si>
    <t>X Wind</t>
  </si>
  <si>
    <t>No</t>
  </si>
  <si>
    <t>Beach Area</t>
  </si>
  <si>
    <t xml:space="preserve">Dwelling </t>
  </si>
  <si>
    <t>Mobilehome ALL Forms</t>
  </si>
  <si>
    <t>Homeowners (HO-1,2,3,5,8)</t>
  </si>
  <si>
    <t>Company NAIC Code</t>
  </si>
  <si>
    <t>Company Name</t>
  </si>
  <si>
    <t>CoCode</t>
  </si>
  <si>
    <t xml:space="preserve">Full_Or_XWind </t>
  </si>
  <si>
    <t>CTR</t>
  </si>
  <si>
    <t>Consent-To-Rate?</t>
  </si>
  <si>
    <t>North Carolina Insurance Department</t>
  </si>
  <si>
    <t>CoName</t>
  </si>
  <si>
    <t xml:space="preserve">General Statues of North Carolina §58-45-71 </t>
  </si>
  <si>
    <t>Address (line 1):</t>
  </si>
  <si>
    <t>Address (line 2):</t>
  </si>
  <si>
    <t>City:</t>
  </si>
  <si>
    <t>City</t>
  </si>
  <si>
    <t>State</t>
  </si>
  <si>
    <t>Contact Person:</t>
  </si>
  <si>
    <t>First Name</t>
  </si>
  <si>
    <t>Last Name</t>
  </si>
  <si>
    <t>M.I.</t>
  </si>
  <si>
    <t>Suffix</t>
  </si>
  <si>
    <t>Email Address:</t>
  </si>
  <si>
    <t>MI</t>
  </si>
  <si>
    <t>Ext.</t>
  </si>
  <si>
    <t>Wayne Goodwin</t>
  </si>
  <si>
    <t>1201 Mail Service Center</t>
  </si>
  <si>
    <t>Actuarial Services Division</t>
  </si>
  <si>
    <t>Commissioner of Insurance</t>
  </si>
  <si>
    <t>Raleigh, NC 27699-1201</t>
  </si>
  <si>
    <t>We greatly appreciate your co-operation in this matter.</t>
  </si>
  <si>
    <t>Contact Information</t>
  </si>
  <si>
    <t>Adress1</t>
  </si>
  <si>
    <t>Address2</t>
  </si>
  <si>
    <t>ZipCode</t>
  </si>
  <si>
    <t>ContactMI</t>
  </si>
  <si>
    <t>ContactLastName</t>
  </si>
  <si>
    <t>ContactFirstName</t>
  </si>
  <si>
    <t>ContactSuffix</t>
  </si>
  <si>
    <t>ContactPhone</t>
  </si>
  <si>
    <t>ContactExt</t>
  </si>
  <si>
    <t>ContactEmail</t>
  </si>
  <si>
    <t>www.ncdoi.com</t>
  </si>
  <si>
    <t>DataCall@ncdoi.gov</t>
  </si>
  <si>
    <t>According to North Carolina General Statutes §58-45-71, each member of the North Carolina Insurance</t>
  </si>
  <si>
    <t xml:space="preserve">   NAIC code of your company.</t>
  </si>
  <si>
    <t>4. Save this excel file after completing inputting.</t>
  </si>
  <si>
    <t>Phone: (919) 807-6640</t>
  </si>
  <si>
    <t>Mobilehome All Forms</t>
  </si>
  <si>
    <t>General Instructions:</t>
  </si>
  <si>
    <t>Specific Instructions to Input Data</t>
  </si>
  <si>
    <t>Validation</t>
  </si>
  <si>
    <t xml:space="preserve">Full or 
X- Wind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</si>
  <si>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</si>
  <si>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</si>
  <si>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</si>
  <si>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</si>
  <si>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</si>
  <si>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</si>
  <si>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</si>
  <si>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</si>
  <si>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</si>
  <si>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</si>
  <si>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</si>
  <si>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</si>
  <si>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</si>
  <si>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(9) / (8)
Average Coverage Insured Amount</t>
  </si>
  <si>
    <t>(10) / (8)
Average Premium</t>
  </si>
  <si>
    <t>Self-Audit</t>
  </si>
  <si>
    <t>3. Input the data in the DataInput worksheet only in the green highlighted area.</t>
  </si>
  <si>
    <t>[(10) / (9)] *1000
Average Rate 
Per 000s</t>
  </si>
  <si>
    <t>Coastal Area</t>
  </si>
  <si>
    <t>Due Date:</t>
  </si>
  <si>
    <t xml:space="preserve">   highlighted area.</t>
  </si>
  <si>
    <t>2. Complete the contact information in this ContactInfo worksheet. Input the information only in the green</t>
  </si>
  <si>
    <t>Subject:</t>
  </si>
  <si>
    <t>Contact Info</t>
  </si>
  <si>
    <t>State (abreviation, 2 letters):</t>
  </si>
  <si>
    <t>CoNAICCode</t>
  </si>
  <si>
    <t>Alternate Contact Person:</t>
  </si>
  <si>
    <r>
      <t>1. Save this excel file into your local drive and replace "</t>
    </r>
    <r>
      <rPr>
        <b/>
        <sz val="11"/>
        <color indexed="8"/>
        <rFont val="Arial"/>
        <family val="2"/>
      </rPr>
      <t>CoNAICCodeXXXXX</t>
    </r>
    <r>
      <rPr>
        <sz val="11"/>
        <color indexed="8"/>
        <rFont val="Arial"/>
        <family val="2"/>
      </rPr>
      <t>" in this file name by the five-digit</t>
    </r>
  </si>
  <si>
    <r>
      <t xml:space="preserve">If you have any question or concern, please email to </t>
    </r>
    <r>
      <rPr>
        <b/>
        <sz val="11"/>
        <color indexed="12"/>
        <rFont val="Arial"/>
        <family val="2"/>
      </rPr>
      <t>DataCall@ncdoi.gov</t>
    </r>
    <r>
      <rPr>
        <sz val="11"/>
        <color indexed="8"/>
        <rFont val="Arial"/>
        <family val="2"/>
      </rPr>
      <t>.</t>
    </r>
  </si>
  <si>
    <t>Beverly</t>
  </si>
  <si>
    <t>A.</t>
  </si>
  <si>
    <t>Armed Forces Insurance Exchange</t>
  </si>
  <si>
    <t>550 Eisenhower Road</t>
  </si>
  <si>
    <t>Leavenworth</t>
  </si>
  <si>
    <t>KS</t>
  </si>
  <si>
    <t>(800) 828-7732</t>
  </si>
  <si>
    <t>Actuary@afi.org</t>
  </si>
  <si>
    <t>Robert</t>
  </si>
  <si>
    <t>GA</t>
  </si>
  <si>
    <t>R</t>
  </si>
  <si>
    <t>American Reliable Insurance Company</t>
  </si>
  <si>
    <t>8655 E Via De Ventura Suite E200</t>
  </si>
  <si>
    <t>Scottsdale</t>
  </si>
  <si>
    <t>AZ</t>
  </si>
  <si>
    <t xml:space="preserve">M </t>
  </si>
  <si>
    <t>480-483-8666</t>
  </si>
  <si>
    <t>Suite 500</t>
  </si>
  <si>
    <t>Alpharetta</t>
  </si>
  <si>
    <t xml:space="preserve"> </t>
  </si>
  <si>
    <t>American Sentinel Insurance Company</t>
  </si>
  <si>
    <t>PO Box 61140</t>
  </si>
  <si>
    <t>Harrisburg</t>
  </si>
  <si>
    <t>PA</t>
  </si>
  <si>
    <t>Becky</t>
  </si>
  <si>
    <t>Liddick</t>
  </si>
  <si>
    <t>717-540-0600</t>
  </si>
  <si>
    <t>bliddick@aegisfirst.com</t>
  </si>
  <si>
    <t>Jacksonville</t>
  </si>
  <si>
    <t>FL</t>
  </si>
  <si>
    <t>Brad</t>
  </si>
  <si>
    <t>Bankers Standard Insurance Company</t>
  </si>
  <si>
    <t>Madison</t>
  </si>
  <si>
    <t>NJ</t>
  </si>
  <si>
    <t>L</t>
  </si>
  <si>
    <t>Carolina Casualty Insurance Company</t>
  </si>
  <si>
    <t>4600 Touchton Road</t>
  </si>
  <si>
    <t>Building 100, Suite 400</t>
  </si>
  <si>
    <t xml:space="preserve">Jacksonville </t>
  </si>
  <si>
    <t>C</t>
  </si>
  <si>
    <t>Southern Guaranty Insurance Company</t>
  </si>
  <si>
    <t>660A McQueen Smith Road</t>
  </si>
  <si>
    <t>Prattville</t>
  </si>
  <si>
    <t>Alabama</t>
  </si>
  <si>
    <t>C J</t>
  </si>
  <si>
    <t>Griffith</t>
  </si>
  <si>
    <t>334-365-1101</t>
  </si>
  <si>
    <t>buddy.griffith@us.qbe.com</t>
  </si>
  <si>
    <t>General Casualty Company of Wisconsin</t>
  </si>
  <si>
    <t>Southern Pilot Insurance Company</t>
  </si>
  <si>
    <t>Southern Fire &amp; Casualty Company</t>
  </si>
  <si>
    <t>Regent Insurance Company</t>
  </si>
  <si>
    <t>VA</t>
  </si>
  <si>
    <t>100 Erie Insurance Place</t>
  </si>
  <si>
    <t>Erie</t>
  </si>
  <si>
    <t>Catherine</t>
  </si>
  <si>
    <t>Shuhart</t>
  </si>
  <si>
    <t>814-870-3263</t>
  </si>
  <si>
    <t>Catherine.Shuhart@erieinsurance.com</t>
  </si>
  <si>
    <t>Erie Insurance Company</t>
  </si>
  <si>
    <t>Erie Insurance Exchange</t>
  </si>
  <si>
    <t>Centurion Casualty Company</t>
  </si>
  <si>
    <t>800 Walnut Street</t>
  </si>
  <si>
    <t>Des Moines</t>
  </si>
  <si>
    <t>IA</t>
  </si>
  <si>
    <t>Laura</t>
  </si>
  <si>
    <t>Sturtz</t>
  </si>
  <si>
    <t>515-557-7271</t>
  </si>
  <si>
    <t>ccc@wellsfargo.com</t>
  </si>
  <si>
    <t>TX</t>
  </si>
  <si>
    <t>Indianapolis</t>
  </si>
  <si>
    <t>Christopher</t>
  </si>
  <si>
    <t>E</t>
  </si>
  <si>
    <t>Federal Insurance Company</t>
  </si>
  <si>
    <t>15 Mountain View Road</t>
  </si>
  <si>
    <t>Warren</t>
  </si>
  <si>
    <t>S</t>
  </si>
  <si>
    <t>Pacific Indemnity Company</t>
  </si>
  <si>
    <t>Vigilant Insurance Company</t>
  </si>
  <si>
    <t>Georgia Casualty &amp; Surety Company</t>
  </si>
  <si>
    <t>Suite 200</t>
  </si>
  <si>
    <t>Atlanta</t>
  </si>
  <si>
    <t>Darlene</t>
  </si>
  <si>
    <t>Williams</t>
  </si>
  <si>
    <t>dawilliams@colinsgrp.com</t>
  </si>
  <si>
    <t>Association Casualty Insurance Company</t>
  </si>
  <si>
    <t>Amica Mutual Insurance Company</t>
  </si>
  <si>
    <t>RI</t>
  </si>
  <si>
    <t>800-652-6422</t>
  </si>
  <si>
    <t>dcps@amica.com</t>
  </si>
  <si>
    <t>USAA General Indemnity Company</t>
  </si>
  <si>
    <t>9800 Fredericksburg Road</t>
  </si>
  <si>
    <t xml:space="preserve">San Antonio </t>
  </si>
  <si>
    <t>Texas</t>
  </si>
  <si>
    <t>Debra</t>
  </si>
  <si>
    <t>Garrison Property And Casualty Insurance Company</t>
  </si>
  <si>
    <t>United Services Automobile Association</t>
  </si>
  <si>
    <t>USAA Casualty Insurance Company</t>
  </si>
  <si>
    <t>40 Wantage Ave</t>
  </si>
  <si>
    <t>Branchville</t>
  </si>
  <si>
    <t>Weiler</t>
  </si>
  <si>
    <t>debra.weiler@selective.com</t>
  </si>
  <si>
    <t>Salem</t>
  </si>
  <si>
    <t>MA</t>
  </si>
  <si>
    <t>M</t>
  </si>
  <si>
    <t>1800 North Point Drive</t>
  </si>
  <si>
    <t>Sentry Insurance A Mutual Company</t>
  </si>
  <si>
    <t>Stevens Point</t>
  </si>
  <si>
    <t>WI</t>
  </si>
  <si>
    <t>Donna</t>
  </si>
  <si>
    <t>David</t>
  </si>
  <si>
    <t>M.</t>
  </si>
  <si>
    <t>J.</t>
  </si>
  <si>
    <t>11222 Quail Roost Drive</t>
  </si>
  <si>
    <t>American Bankers Insurance Company Of Florida</t>
  </si>
  <si>
    <t>Miami</t>
  </si>
  <si>
    <t>Elizabeth</t>
  </si>
  <si>
    <t xml:space="preserve">I </t>
  </si>
  <si>
    <t>Colby</t>
  </si>
  <si>
    <t>elizabeth.colby@assurant.com</t>
  </si>
  <si>
    <t>American Security Insurance Company</t>
  </si>
  <si>
    <t>260 Interstate North Circle SE</t>
  </si>
  <si>
    <t>I</t>
  </si>
  <si>
    <t>One State Street</t>
  </si>
  <si>
    <t>The Hartford Steam Boiler Inspection And Insurance Company</t>
  </si>
  <si>
    <t>P.O. Box 5024</t>
  </si>
  <si>
    <t>Hartford</t>
  </si>
  <si>
    <t>Connecticut</t>
  </si>
  <si>
    <t>06102-5024</t>
  </si>
  <si>
    <t>Faye</t>
  </si>
  <si>
    <t>W.</t>
  </si>
  <si>
    <t>Neilan</t>
  </si>
  <si>
    <t>860-722-5321</t>
  </si>
  <si>
    <t>faye_neilan@hsb.com</t>
  </si>
  <si>
    <t>505 Eagleview Boulevard</t>
  </si>
  <si>
    <t>Suite 100</t>
  </si>
  <si>
    <t>Exton</t>
  </si>
  <si>
    <t>Greenwich Insurance Company</t>
  </si>
  <si>
    <t>5600 Beech Tree Lane</t>
  </si>
  <si>
    <t>Foremost Insurance Company Grand Rapids, Michigan</t>
  </si>
  <si>
    <t>Grand Rapids</t>
  </si>
  <si>
    <t>Gloria</t>
  </si>
  <si>
    <t>Brown</t>
  </si>
  <si>
    <t>616-956-4590</t>
  </si>
  <si>
    <t>Foremost Property And Casualty Insurance Company</t>
  </si>
  <si>
    <t>Hallmark Insurance Company</t>
  </si>
  <si>
    <t>777 Main Street</t>
  </si>
  <si>
    <t>Suite 1000</t>
  </si>
  <si>
    <t>Fort Worth</t>
  </si>
  <si>
    <t xml:space="preserve">Texas </t>
  </si>
  <si>
    <t>Central Mutual Insurance Company</t>
  </si>
  <si>
    <t xml:space="preserve">800 S Washington St </t>
  </si>
  <si>
    <t xml:space="preserve">Van Wert </t>
  </si>
  <si>
    <t>Ohio</t>
  </si>
  <si>
    <t xml:space="preserve">Gloria </t>
  </si>
  <si>
    <t>J</t>
  </si>
  <si>
    <t xml:space="preserve">Tumblin </t>
  </si>
  <si>
    <t>419-238-5551</t>
  </si>
  <si>
    <t>gtumblin@central-insurance.com</t>
  </si>
  <si>
    <t>California Casualty Indemnity Exchange</t>
  </si>
  <si>
    <t>1900 Alameda de las Pulgas</t>
  </si>
  <si>
    <t>San Mateo</t>
  </si>
  <si>
    <t>CA</t>
  </si>
  <si>
    <t>Hong</t>
  </si>
  <si>
    <t>Chen</t>
  </si>
  <si>
    <t>650-572-4659</t>
  </si>
  <si>
    <t>hchen@calcas.com</t>
  </si>
  <si>
    <t>One State Farm Plaza, D-2</t>
  </si>
  <si>
    <t>State Farm Fire And Casualty Company</t>
  </si>
  <si>
    <t>Bloomington</t>
  </si>
  <si>
    <t>IL</t>
  </si>
  <si>
    <t>Miller</t>
  </si>
  <si>
    <t>home.acct-dmsext.508j00@statefarm.com</t>
  </si>
  <si>
    <t>Grain Dealers Mutual Insurance Company</t>
  </si>
  <si>
    <t>55 West Street</t>
  </si>
  <si>
    <t>Keene</t>
  </si>
  <si>
    <t>NH</t>
  </si>
  <si>
    <t>Jane</t>
  </si>
  <si>
    <t>Hutchins</t>
  </si>
  <si>
    <t>603-358-1484</t>
  </si>
  <si>
    <t>HutchinsJ@msagroup.com</t>
  </si>
  <si>
    <t>Columbus</t>
  </si>
  <si>
    <t>A</t>
  </si>
  <si>
    <t>W</t>
  </si>
  <si>
    <t>The Hartford Steam Boiler Inspection And Insurance Company Of Connecticut</t>
  </si>
  <si>
    <t>P.O. Box 299</t>
  </si>
  <si>
    <t>06141-0299</t>
  </si>
  <si>
    <t>Jean</t>
  </si>
  <si>
    <t>Cohn</t>
  </si>
  <si>
    <t>860-722-5724</t>
  </si>
  <si>
    <t>jean_cohn@hsbct.com</t>
  </si>
  <si>
    <t>Praetorian Insurance Company</t>
  </si>
  <si>
    <t>New York</t>
  </si>
  <si>
    <t>NY</t>
  </si>
  <si>
    <t>Merastar Insurance Company</t>
  </si>
  <si>
    <t xml:space="preserve">5600 Brainerd Rd. </t>
  </si>
  <si>
    <t>Ste. 1A</t>
  </si>
  <si>
    <t>Chattanooga</t>
  </si>
  <si>
    <t>TN</t>
  </si>
  <si>
    <t>Jennifer</t>
  </si>
  <si>
    <t>Graham</t>
  </si>
  <si>
    <t>800-523-3796</t>
  </si>
  <si>
    <t>OH</t>
  </si>
  <si>
    <t>F</t>
  </si>
  <si>
    <t>United States Liability Insurance Company</t>
  </si>
  <si>
    <t>190 South Warner Road</t>
  </si>
  <si>
    <t>P.O. Box 6700</t>
  </si>
  <si>
    <t>Wayne</t>
  </si>
  <si>
    <t>Pennsylvania</t>
  </si>
  <si>
    <t>Joan</t>
  </si>
  <si>
    <t>B</t>
  </si>
  <si>
    <t>Moore</t>
  </si>
  <si>
    <t>888-523-5545</t>
  </si>
  <si>
    <t>jmoore@usli.com</t>
  </si>
  <si>
    <t>Pharmacists Mutual Insurance Company</t>
  </si>
  <si>
    <t>808 Highway 18 West</t>
  </si>
  <si>
    <t>P. O. Box 370</t>
  </si>
  <si>
    <t>Algona</t>
  </si>
  <si>
    <t>Joanne</t>
  </si>
  <si>
    <t>K.</t>
  </si>
  <si>
    <t>Eden</t>
  </si>
  <si>
    <t>515-395-7313</t>
  </si>
  <si>
    <t>joanne.eden@phmic.com</t>
  </si>
  <si>
    <t>John</t>
  </si>
  <si>
    <t>D</t>
  </si>
  <si>
    <t>P</t>
  </si>
  <si>
    <t>Ms</t>
  </si>
  <si>
    <t>NC</t>
  </si>
  <si>
    <t>Universal North America Insurance Company</t>
  </si>
  <si>
    <t>101 Arthur Andersen Pkwy</t>
  </si>
  <si>
    <t>Suite 220</t>
  </si>
  <si>
    <t>Sarasota</t>
  </si>
  <si>
    <t>Kbaker@uihna.com</t>
  </si>
  <si>
    <t>114 EAST 5TH STREET</t>
  </si>
  <si>
    <t>First American Property &amp; Casualty Insurance Company</t>
  </si>
  <si>
    <t>SANTA ANA</t>
  </si>
  <si>
    <t>KEN</t>
  </si>
  <si>
    <t>GUILLAUME, CPCU</t>
  </si>
  <si>
    <t>kguillaume@firstam.com</t>
  </si>
  <si>
    <t>Cincinnati Insurance Company</t>
  </si>
  <si>
    <t>6200 S Gilmore Rd</t>
  </si>
  <si>
    <t>Fairfield</t>
  </si>
  <si>
    <t>Kim</t>
  </si>
  <si>
    <t>Yerigan</t>
  </si>
  <si>
    <t>513-603-5138-</t>
  </si>
  <si>
    <t>kim_yerigan@cinfin.com</t>
  </si>
  <si>
    <t>Clearwater Select Insurance Company</t>
  </si>
  <si>
    <t>300 First Stamford Palce</t>
  </si>
  <si>
    <t>Stamford</t>
  </si>
  <si>
    <t>CT</t>
  </si>
  <si>
    <t>06902</t>
  </si>
  <si>
    <t>Karin</t>
  </si>
  <si>
    <t>Zimmerly</t>
  </si>
  <si>
    <t>212-978-2876</t>
  </si>
  <si>
    <t>kzimmerly@hudsoninsgroup.cim</t>
  </si>
  <si>
    <t>Hudson Insurance Company</t>
  </si>
  <si>
    <t>Clearwater Insurance Company</t>
  </si>
  <si>
    <t>Kristin</t>
  </si>
  <si>
    <t>K</t>
  </si>
  <si>
    <t>Liberty Mutual Fire Insurance Company</t>
  </si>
  <si>
    <t>175 Berkeley Street</t>
  </si>
  <si>
    <t>Mailstop 04G/H</t>
  </si>
  <si>
    <t>Boston</t>
  </si>
  <si>
    <t xml:space="preserve">MA </t>
  </si>
  <si>
    <t>02116</t>
  </si>
  <si>
    <t>Lee</t>
  </si>
  <si>
    <t>617-654-3795</t>
  </si>
  <si>
    <t>Atlantic Casualty Insurance Company</t>
  </si>
  <si>
    <t>400 Commerce Court</t>
  </si>
  <si>
    <t>PO Box 8010</t>
  </si>
  <si>
    <t>Goldsboro</t>
  </si>
  <si>
    <t>Leslie</t>
  </si>
  <si>
    <t xml:space="preserve">S </t>
  </si>
  <si>
    <t>Hunter</t>
  </si>
  <si>
    <t>919-759-3203</t>
  </si>
  <si>
    <t>Lhunter@Stricklandinsgroup.com</t>
  </si>
  <si>
    <t>1300 Woodland Ave</t>
  </si>
  <si>
    <t>State Auto Property &amp; Casualty Insurance Company</t>
  </si>
  <si>
    <t>PO Box 66150</t>
  </si>
  <si>
    <t>West Des Moines</t>
  </si>
  <si>
    <t>50265-0150</t>
  </si>
  <si>
    <t xml:space="preserve">Lisa </t>
  </si>
  <si>
    <t>Shaw</t>
  </si>
  <si>
    <t>317-931-7518</t>
  </si>
  <si>
    <t>lisa.shaw@stateauto.com</t>
  </si>
  <si>
    <t>State Automobile Mutual Insurance Company</t>
  </si>
  <si>
    <t>518 E. Broad Street</t>
  </si>
  <si>
    <t>PO Box 182822</t>
  </si>
  <si>
    <t>Lisa</t>
  </si>
  <si>
    <t>Great American Contemporary Insurance Company</t>
  </si>
  <si>
    <t>Cincinnati</t>
  </si>
  <si>
    <t>Great American Insurance Company</t>
  </si>
  <si>
    <t>Great American Assurance Company</t>
  </si>
  <si>
    <t>Great American Alliance Insurance Company</t>
  </si>
  <si>
    <t>Great American Security Insurance Company</t>
  </si>
  <si>
    <t>Great American Spirit Insurance Company</t>
  </si>
  <si>
    <t>P.O. Box 5241</t>
  </si>
  <si>
    <t>Princeton</t>
  </si>
  <si>
    <t>08543-5241</t>
  </si>
  <si>
    <t>Halifax Mutual Insurance Company</t>
  </si>
  <si>
    <t>P O Box 338</t>
  </si>
  <si>
    <t>Enfield</t>
  </si>
  <si>
    <t>Lori</t>
  </si>
  <si>
    <t>V</t>
  </si>
  <si>
    <t>Clay</t>
  </si>
  <si>
    <t>252-445-4201</t>
  </si>
  <si>
    <t>Florists' Mutual Insurance Company</t>
  </si>
  <si>
    <t>1 Horticultural Lane</t>
  </si>
  <si>
    <t>P.O. Box 428</t>
  </si>
  <si>
    <t>Edwardsville</t>
  </si>
  <si>
    <t>Liza</t>
  </si>
  <si>
    <t>Tucker</t>
  </si>
  <si>
    <t>618-656-4240</t>
  </si>
  <si>
    <t>ltucker@hortica-insurance.com</t>
  </si>
  <si>
    <t>180 Genesee Sreet</t>
  </si>
  <si>
    <t>Republic-Franklin Insurance Company</t>
  </si>
  <si>
    <t>New Hartford</t>
  </si>
  <si>
    <t>Michael</t>
  </si>
  <si>
    <t>315 734 2219</t>
  </si>
  <si>
    <t>180 Genesee Street</t>
  </si>
  <si>
    <t>Utica Mutual Insurance Company</t>
  </si>
  <si>
    <t>Graphic Arts Mutual Insurance Company</t>
  </si>
  <si>
    <t>Neuwirth</t>
  </si>
  <si>
    <t>717 Mulberry</t>
  </si>
  <si>
    <t>Emcasco Insurance Company</t>
  </si>
  <si>
    <t>Michelle</t>
  </si>
  <si>
    <t>Employers Mutual Casualty Company</t>
  </si>
  <si>
    <t>Horace Mann Insurance Company</t>
  </si>
  <si>
    <t>#1 Horace Mann Plaza</t>
  </si>
  <si>
    <t>Springfield</t>
  </si>
  <si>
    <t>Cathy</t>
  </si>
  <si>
    <t>Morehouse</t>
  </si>
  <si>
    <t>217-789-2500</t>
  </si>
  <si>
    <t>morehoc1@horacemann.com</t>
  </si>
  <si>
    <t>Teachers Insurance Company</t>
  </si>
  <si>
    <t>Horace Mann Property &amp; Casualty Insurance Company</t>
  </si>
  <si>
    <t>Aegis Security Insurance Company</t>
  </si>
  <si>
    <t>2407 Park Drive, Suite 200</t>
  </si>
  <si>
    <t>P.O. Box 3153</t>
  </si>
  <si>
    <t>Matthew</t>
  </si>
  <si>
    <t>T.</t>
  </si>
  <si>
    <t>Priest</t>
  </si>
  <si>
    <t>(717) 657-9671</t>
  </si>
  <si>
    <t>mpriest@aegisfirst.com</t>
  </si>
  <si>
    <t>Church Mutual Insurance Company</t>
  </si>
  <si>
    <t>3000 Schuster Lane</t>
  </si>
  <si>
    <t>P.O. Box 357</t>
  </si>
  <si>
    <t>Merrill</t>
  </si>
  <si>
    <t>Melanie</t>
  </si>
  <si>
    <t>Roth</t>
  </si>
  <si>
    <t>715-539-4872</t>
  </si>
  <si>
    <t>mroth@churchmutual.com</t>
  </si>
  <si>
    <t>Michele</t>
  </si>
  <si>
    <t>Smith</t>
  </si>
  <si>
    <t>Nancy</t>
  </si>
  <si>
    <t>230 Park Avenue</t>
  </si>
  <si>
    <t>Trans Pacific Insurance Company</t>
  </si>
  <si>
    <t>Auto-Owners Insurance Company</t>
  </si>
  <si>
    <t>P.O.Box 30660</t>
  </si>
  <si>
    <t>Lansing</t>
  </si>
  <si>
    <t>48909-8160</t>
  </si>
  <si>
    <t>517-323-1200</t>
  </si>
  <si>
    <t>Owners Insurance Company</t>
  </si>
  <si>
    <t>Excalibur Reinsurance Corporation</t>
  </si>
  <si>
    <t>Philadelphia</t>
  </si>
  <si>
    <t xml:space="preserve">J. </t>
  </si>
  <si>
    <t>Beal</t>
  </si>
  <si>
    <t>rbeal@armour-risk.com</t>
  </si>
  <si>
    <t>440 Lincoln Street</t>
  </si>
  <si>
    <t>The Hanover Insurance Company</t>
  </si>
  <si>
    <t>Worcester</t>
  </si>
  <si>
    <t>01653</t>
  </si>
  <si>
    <t>Renee</t>
  </si>
  <si>
    <t>508-855-7692</t>
  </si>
  <si>
    <t>rbeaudette@hanover.com</t>
  </si>
  <si>
    <t>Massachusetts Bay Insurance Company</t>
  </si>
  <si>
    <t>The Hanover American Insurance Company</t>
  </si>
  <si>
    <t>One Hartford Plaza</t>
  </si>
  <si>
    <t xml:space="preserve">Hartford </t>
  </si>
  <si>
    <t>06155</t>
  </si>
  <si>
    <t xml:space="preserve">Rebecca </t>
  </si>
  <si>
    <t>Wells</t>
  </si>
  <si>
    <t>860-547-7518</t>
  </si>
  <si>
    <t>Hartford Accident And Indemnity Company</t>
  </si>
  <si>
    <t>Hartford Casualty Insurance Company</t>
  </si>
  <si>
    <t>Twin City Fire Insurance Company</t>
  </si>
  <si>
    <t>Hartford Underwriters Insurance Company</t>
  </si>
  <si>
    <t>Hartford Insurance Company Of The Midwest</t>
  </si>
  <si>
    <t>3075 SANDERS ROAD SUITE H2D</t>
  </si>
  <si>
    <t>Encompass Indemnity Company</t>
  </si>
  <si>
    <t>NORTHBROOK</t>
  </si>
  <si>
    <t>REX</t>
  </si>
  <si>
    <t>BORDERS</t>
  </si>
  <si>
    <t>847-402-6766</t>
  </si>
  <si>
    <t>REX.BORDERS@ALLSTATE.COM</t>
  </si>
  <si>
    <t>Allstate Insurance Company</t>
  </si>
  <si>
    <t>Allstate Indemnity Company</t>
  </si>
  <si>
    <t>Markel American Insurance Company</t>
  </si>
  <si>
    <t>4521 Highwoods Parkway</t>
  </si>
  <si>
    <t>Glen Allen</t>
  </si>
  <si>
    <t>Ryan</t>
  </si>
  <si>
    <t>4820 Lake Brook Drive</t>
  </si>
  <si>
    <t>Firemen'S Insurance Company Of Washington, Dc</t>
  </si>
  <si>
    <t>Suite 300</t>
  </si>
  <si>
    <t>804-237-5040</t>
  </si>
  <si>
    <t>5301 Glenwood Avenue</t>
  </si>
  <si>
    <t>PO Box 27427</t>
  </si>
  <si>
    <t>Raleigh</t>
  </si>
  <si>
    <t>Roger</t>
  </si>
  <si>
    <t>Batdorff</t>
  </si>
  <si>
    <t>919-783-4314</t>
  </si>
  <si>
    <t>roger.batdorff@ncfbins.com</t>
  </si>
  <si>
    <t>Pennsylvania National Mutual Casualty Insurance Company</t>
  </si>
  <si>
    <t>PO Box 2361</t>
  </si>
  <si>
    <t>717-234-4941</t>
  </si>
  <si>
    <t>Suite 350</t>
  </si>
  <si>
    <t>Johnston</t>
  </si>
  <si>
    <t>4680 Wilshire Boulevard</t>
  </si>
  <si>
    <t>Los Angeles</t>
  </si>
  <si>
    <t>Affiliated FM Insurance Company</t>
  </si>
  <si>
    <t>270 Central Avenue</t>
  </si>
  <si>
    <t>Sandra</t>
  </si>
  <si>
    <t>Hulton</t>
  </si>
  <si>
    <t>401-415-1849</t>
  </si>
  <si>
    <t>Sandra.hulton@fmglobal.com</t>
  </si>
  <si>
    <t>Factory Mutual Insurance Company</t>
  </si>
  <si>
    <t>Sandra.Hulton@fmglobal.com</t>
  </si>
  <si>
    <t>12926 Gran Bay Parkway West</t>
  </si>
  <si>
    <t>Unitrin Auto And Home Insurance Company</t>
  </si>
  <si>
    <t>Unitrin Safeguard Insurance Company</t>
  </si>
  <si>
    <t>Sara</t>
  </si>
  <si>
    <t>Scott</t>
  </si>
  <si>
    <t>Nationwide Mutual Fire Insurance Company</t>
  </si>
  <si>
    <t>Nationwide Mutual Insurance Company</t>
  </si>
  <si>
    <t>Protective Insurance Company</t>
  </si>
  <si>
    <t>1099 North Meridian St</t>
  </si>
  <si>
    <t>STE 700</t>
  </si>
  <si>
    <t>Indiana</t>
  </si>
  <si>
    <t>Sorrentino</t>
  </si>
  <si>
    <t>317-636-9800</t>
  </si>
  <si>
    <t>sorren@baldwinandlyons.com</t>
  </si>
  <si>
    <t>Sagamore Insurance Company</t>
  </si>
  <si>
    <t>Providence Washington Insurance Company</t>
  </si>
  <si>
    <t>Susan</t>
  </si>
  <si>
    <t>Richards</t>
  </si>
  <si>
    <t>401-453-7030</t>
  </si>
  <si>
    <t>York Insurance Company</t>
  </si>
  <si>
    <t>Onebeacon America Insurance Company</t>
  </si>
  <si>
    <t>C2-27</t>
  </si>
  <si>
    <t xml:space="preserve">Canton </t>
  </si>
  <si>
    <t>StateReport@OneBeacon.com</t>
  </si>
  <si>
    <t>The Employers' Fire Insurance Company</t>
  </si>
  <si>
    <t>The Camden Fire Insurance Association</t>
  </si>
  <si>
    <t>Onebeacon Insurance Company</t>
  </si>
  <si>
    <t>Atlantic Specialty Insurance Company</t>
  </si>
  <si>
    <t>Essentia Insurance Company</t>
  </si>
  <si>
    <t>The Northern Assurance Company Of America</t>
  </si>
  <si>
    <t>Houston General Insurance Company</t>
  </si>
  <si>
    <t>Onebeacon Midwest Insurance Company</t>
  </si>
  <si>
    <t>Balboa Insurance Company</t>
  </si>
  <si>
    <t>3349 Michelson Drive</t>
  </si>
  <si>
    <t>Irvine</t>
  </si>
  <si>
    <t>Stephen</t>
  </si>
  <si>
    <t>Austin</t>
  </si>
  <si>
    <t>949-222-8337</t>
  </si>
  <si>
    <t>Meritplan Insurance Company</t>
  </si>
  <si>
    <t>Alfa Alliance Insurance Corporation</t>
  </si>
  <si>
    <t>4480 Cox Road</t>
  </si>
  <si>
    <t>804-346-1900</t>
  </si>
  <si>
    <t>Excelsior Insurance Company</t>
  </si>
  <si>
    <t>03431</t>
  </si>
  <si>
    <t>Montgomery Mutual Insurance Company</t>
  </si>
  <si>
    <t>Peerless Indemnity Insurance Company</t>
  </si>
  <si>
    <t>American Economy Insurance Company</t>
  </si>
  <si>
    <t>American States Insurance Company</t>
  </si>
  <si>
    <t>The Netherlands Insurance Company</t>
  </si>
  <si>
    <t>Peerless Insurance Company</t>
  </si>
  <si>
    <t>West American Insurance Company</t>
  </si>
  <si>
    <t>Ngm Insurance Company</t>
  </si>
  <si>
    <t>New South Insurance Company</t>
  </si>
  <si>
    <t>500 W. Fifth Street</t>
  </si>
  <si>
    <t>P.O. Box 3199</t>
  </si>
  <si>
    <t>Winston-Salem</t>
  </si>
  <si>
    <t>Integon Indemnity Corporation</t>
  </si>
  <si>
    <t>Integon General Insurance Corporation</t>
  </si>
  <si>
    <t>1 Tower Square</t>
  </si>
  <si>
    <t>Travelers Casualty And Surety Company</t>
  </si>
  <si>
    <t>06183</t>
  </si>
  <si>
    <t>The Automobile Insurance Company Of Hartford, Connecticut</t>
  </si>
  <si>
    <t>The Standard Fire Insurance Company</t>
  </si>
  <si>
    <t>The Charter Oak Fire Insurance Company</t>
  </si>
  <si>
    <t>The Phoenix Insurance Company</t>
  </si>
  <si>
    <t>The Travelers Indemnity Company</t>
  </si>
  <si>
    <t>The Travelers Indemnity Company Of America</t>
  </si>
  <si>
    <t>Travelers Personal Security Insurance Company</t>
  </si>
  <si>
    <t>02919</t>
  </si>
  <si>
    <t/>
  </si>
  <si>
    <t>Zip Code:</t>
  </si>
  <si>
    <t>Company NAIC Code (5 digits):</t>
  </si>
  <si>
    <t>Specific Instructions to Input Contact Information</t>
  </si>
  <si>
    <t>Phone Number (123-456-7890):</t>
  </si>
  <si>
    <t>StateAbbr</t>
  </si>
  <si>
    <t>Phone</t>
  </si>
  <si>
    <t>Remainder of State</t>
  </si>
  <si>
    <t>4. Territory, column (6):</t>
  </si>
  <si>
    <t xml:space="preserve">    Beach Area: Territories 5, 6, 7, or 8.</t>
  </si>
  <si>
    <t xml:space="preserve">    Coastal Area: Territories 42, 43, 48, 49, or 52.</t>
  </si>
  <si>
    <t xml:space="preserve">    Remainder of State: all other territories.</t>
  </si>
  <si>
    <t>Underwriting Association shall report to the Commissioner the amount of homeowners' coverage, including separate</t>
  </si>
  <si>
    <t>coverage for homeowners' wind and hail, written in the preceding calendar year by that member company in the</t>
  </si>
  <si>
    <r>
      <t xml:space="preserve">5. Email the complete excel file to us via the email address </t>
    </r>
    <r>
      <rPr>
        <b/>
        <sz val="11"/>
        <color indexed="12"/>
        <rFont val="Arial"/>
        <family val="2"/>
      </rPr>
      <t>DataCall@ncdoi.gov</t>
    </r>
    <r>
      <rPr>
        <sz val="11"/>
        <color indexed="8"/>
        <rFont val="Arial"/>
        <family val="2"/>
      </rPr>
      <t xml:space="preserve"> with the subject</t>
    </r>
  </si>
  <si>
    <t>1. Input your company 5 digit NAIC Code (in red) in the worksheet ContactInfo, then the most recent contact info</t>
  </si>
  <si>
    <t xml:space="preserve">    will pop up.</t>
  </si>
  <si>
    <t xml:space="preserve">2. When the information is not available, the cell appears as #N/A or when the information needs to be updated, </t>
  </si>
  <si>
    <t>1. If your company has no data to report, please leave the worksheet DataInput blank. No need to input 0s.</t>
  </si>
  <si>
    <t xml:space="preserve">    Full: Policies for which all perils have been covered.</t>
  </si>
  <si>
    <t>6. Written House Years, column (8):</t>
  </si>
  <si>
    <t>7. Coverage A (or C) Insured Amount, column (9):</t>
  </si>
  <si>
    <t>8. Written Premium (Excludes Coastal Pool or Beach Plan Portion), column (10):</t>
  </si>
  <si>
    <t>3. Full or X-Wind, column (5):</t>
  </si>
  <si>
    <t xml:space="preserve">   X-Wind: Policies for which the wind peril(s) has been excluded.</t>
  </si>
  <si>
    <t xml:space="preserve">    just type the needed info in the green highlighted area.</t>
  </si>
  <si>
    <t>An Insurance Company</t>
  </si>
  <si>
    <t>999 Street Blvd</t>
  </si>
  <si>
    <t>PO Box 999</t>
  </si>
  <si>
    <t>999-999-9999</t>
  </si>
  <si>
    <t>Kevin</t>
  </si>
  <si>
    <t>Conley</t>
  </si>
  <si>
    <t>999-999-9990</t>
  </si>
  <si>
    <t>AltContactFirstName</t>
  </si>
  <si>
    <t>AltContactMI</t>
  </si>
  <si>
    <t>AltContactLastName</t>
  </si>
  <si>
    <t>AltContactSuffix</t>
  </si>
  <si>
    <t>AltContactPhone</t>
  </si>
  <si>
    <t>AltContactExt</t>
  </si>
  <si>
    <t>AltContactEmail</t>
  </si>
  <si>
    <t>AltContactTitle</t>
  </si>
  <si>
    <t>Kevin.Conley@ISPCompany.com</t>
  </si>
  <si>
    <t>WrittenHouseYrs</t>
  </si>
  <si>
    <t>ActlDollarCovAInsAmt_CovCForHO4_HO6</t>
  </si>
  <si>
    <t>AvgCovInsAmt</t>
  </si>
  <si>
    <t>AvgPremium</t>
  </si>
  <si>
    <t>AvgRatePer000s</t>
  </si>
  <si>
    <t>WrittenPrem_ExclCoastalPool_BeachPlanPortion</t>
  </si>
  <si>
    <t>beach area and the coastal area. For those companies whose data is available by the statutory deadline, all data</t>
  </si>
  <si>
    <r>
      <t xml:space="preserve">   Replace </t>
    </r>
    <r>
      <rPr>
        <b/>
        <sz val="11"/>
        <color indexed="8"/>
        <rFont val="Arial"/>
        <family val="2"/>
      </rPr>
      <t>"CoNAICCodeXXXXX"</t>
    </r>
    <r>
      <rPr>
        <sz val="11"/>
        <color indexed="8"/>
        <rFont val="Arial"/>
        <family val="2"/>
      </rPr>
      <t xml:space="preserve"> with your company's 5 digit NAIC code.</t>
    </r>
  </si>
  <si>
    <t>Coverage Year as of 12/31/YYYY:</t>
  </si>
  <si>
    <t>5. Consent-to-Rate?, column (7):</t>
  </si>
  <si>
    <t>Nicole</t>
  </si>
  <si>
    <t>Nicole.Williams@ISPCompany.com</t>
  </si>
  <si>
    <t>E.</t>
  </si>
  <si>
    <t>Plachy</t>
  </si>
  <si>
    <t>401-415-1869</t>
  </si>
  <si>
    <t>Robert.plachy@fmglobal.com</t>
  </si>
  <si>
    <t>Smeltzer</t>
  </si>
  <si>
    <t>II</t>
  </si>
  <si>
    <t>904-363-7275</t>
  </si>
  <si>
    <t>rsmeltzer@carolinacas.com</t>
  </si>
  <si>
    <t>Marie</t>
  </si>
  <si>
    <t>Gonzalez</t>
  </si>
  <si>
    <t>513-369-5960</t>
  </si>
  <si>
    <t>mgonzalez@gaic.com</t>
  </si>
  <si>
    <t>513-870-2000</t>
  </si>
  <si>
    <t>stephanie_hetzer@cinfin.com</t>
  </si>
  <si>
    <t>941-378-8851</t>
  </si>
  <si>
    <t>Kathy</t>
  </si>
  <si>
    <t>kmoore@uihna.com</t>
  </si>
  <si>
    <t>Maxum Casualty Insurance Company</t>
  </si>
  <si>
    <t>3655 North Point Parkway</t>
  </si>
  <si>
    <t>Belinda</t>
  </si>
  <si>
    <t xml:space="preserve">M. </t>
  </si>
  <si>
    <t>Randall</t>
  </si>
  <si>
    <t>678-597-4673</t>
  </si>
  <si>
    <t>brandall@mxmsig.com</t>
  </si>
  <si>
    <t>Green</t>
  </si>
  <si>
    <t>678-597-4670</t>
  </si>
  <si>
    <t>dgreen@mxmsig.com</t>
  </si>
  <si>
    <t>CUMIS Insurance Society, Inc.</t>
  </si>
  <si>
    <t>5910 Mineral Point Road</t>
  </si>
  <si>
    <t>Mary Ellen</t>
  </si>
  <si>
    <t>Tennis</t>
  </si>
  <si>
    <t>608-231-8598</t>
  </si>
  <si>
    <t>statereporting@cunamutual.com</t>
  </si>
  <si>
    <t>Vickie</t>
  </si>
  <si>
    <t>L.</t>
  </si>
  <si>
    <t>Zimmer</t>
  </si>
  <si>
    <t>608-231-8472</t>
  </si>
  <si>
    <t>vickie.zimmer@cunamutual.com</t>
  </si>
  <si>
    <t xml:space="preserve">Michael </t>
  </si>
  <si>
    <t>212-458-8453</t>
  </si>
  <si>
    <t>Kent</t>
  </si>
  <si>
    <t>Schickling</t>
  </si>
  <si>
    <t>908-679-4814</t>
  </si>
  <si>
    <t>Mrs</t>
  </si>
  <si>
    <t>62 Maple Avenue</t>
  </si>
  <si>
    <t>Mail Stop 108</t>
  </si>
  <si>
    <t>Christine</t>
  </si>
  <si>
    <t>Berry</t>
  </si>
  <si>
    <t>603-357-9505</t>
  </si>
  <si>
    <t>Christine.Berry@LibertyMutual.com</t>
  </si>
  <si>
    <t>Angela</t>
  </si>
  <si>
    <t>603-358-4250</t>
  </si>
  <si>
    <t>Safeco Insurance Company of Indiana</t>
  </si>
  <si>
    <t>Elaine</t>
  </si>
  <si>
    <t>Pfeffer</t>
  </si>
  <si>
    <t>860-722-5459</t>
  </si>
  <si>
    <t>elaine_pfeffer@hsb.com</t>
  </si>
  <si>
    <t>Amy</t>
  </si>
  <si>
    <t>Mulvana</t>
  </si>
  <si>
    <t>amy.mulvana@uticanational.com</t>
  </si>
  <si>
    <t>Selective Insurance Company of America</t>
  </si>
  <si>
    <t>973-948-3000</t>
  </si>
  <si>
    <t>Aromondo</t>
  </si>
  <si>
    <t>michelle.aromando@selective.com</t>
  </si>
  <si>
    <t>The Members Insurance Company</t>
  </si>
  <si>
    <t>Charlotte</t>
  </si>
  <si>
    <t>T</t>
  </si>
  <si>
    <t>Cole</t>
  </si>
  <si>
    <t>800-974-1222</t>
  </si>
  <si>
    <t>mtcole@mailaaa.com</t>
  </si>
  <si>
    <t xml:space="preserve">Henry </t>
  </si>
  <si>
    <t xml:space="preserve">J </t>
  </si>
  <si>
    <t>McCafferty</t>
  </si>
  <si>
    <t>hjmccafferty@mailaaa.com</t>
  </si>
  <si>
    <t>Mary</t>
  </si>
  <si>
    <t>Paulsen</t>
  </si>
  <si>
    <t>515-395-7408</t>
  </si>
  <si>
    <t>mary.paulsen@phmic.com</t>
  </si>
  <si>
    <t>Counsell</t>
  </si>
  <si>
    <t>618-655-1851</t>
  </si>
  <si>
    <t>ncounsell@hortica-insurance.com</t>
  </si>
  <si>
    <t>HutchinJ@msagroup.com</t>
  </si>
  <si>
    <t>North Carolina Mutual Insurance Group</t>
  </si>
  <si>
    <t>27611-7427</t>
  </si>
  <si>
    <t>Bill</t>
  </si>
  <si>
    <t>Findlay</t>
  </si>
  <si>
    <t>Jr</t>
  </si>
  <si>
    <t>919-782-1705</t>
  </si>
  <si>
    <t>bill.findlay@ncfbins.com</t>
  </si>
  <si>
    <t>Two North Second St</t>
  </si>
  <si>
    <t>dlmiller@pnat.com</t>
  </si>
  <si>
    <t xml:space="preserve">FRANK </t>
  </si>
  <si>
    <t>FIARITO</t>
  </si>
  <si>
    <t>847-402-4768</t>
  </si>
  <si>
    <t>FFIARITO@ALLSTATE.COM</t>
  </si>
  <si>
    <t>Erie Insurance Company of New York</t>
  </si>
  <si>
    <t>CPCU CIDM</t>
  </si>
  <si>
    <t>Darrin</t>
  </si>
  <si>
    <t>Birtciel</t>
  </si>
  <si>
    <t>814-870-2591</t>
  </si>
  <si>
    <t>N/A</t>
  </si>
  <si>
    <t>Darrin.Birtciel@erieinsurance.com</t>
  </si>
  <si>
    <t>Darwin National Assurance Company</t>
  </si>
  <si>
    <t>Farmington</t>
  </si>
  <si>
    <t>Marlene</t>
  </si>
  <si>
    <t>Mourad</t>
  </si>
  <si>
    <t>860-284-1478</t>
  </si>
  <si>
    <t>marlene.mourad@awac.com</t>
  </si>
  <si>
    <t>DiBernardi</t>
  </si>
  <si>
    <t>860-284-1416</t>
  </si>
  <si>
    <t>david.dibernardi@awac.com</t>
  </si>
  <si>
    <t>Philadelphia Indemnity Insurance Company</t>
  </si>
  <si>
    <t>1 Bala Plaza</t>
  </si>
  <si>
    <t>Bala Cynwyd</t>
  </si>
  <si>
    <t>Pa</t>
  </si>
  <si>
    <t>856-728-4377</t>
  </si>
  <si>
    <t>pnahaczewski@phlyins.com</t>
  </si>
  <si>
    <t>856-728-4977</t>
  </si>
  <si>
    <t>616 Idaho St</t>
  </si>
  <si>
    <t>Davis</t>
  </si>
  <si>
    <t>Frank</t>
  </si>
  <si>
    <t>Lugo</t>
  </si>
  <si>
    <t>210 913 7422</t>
  </si>
  <si>
    <t>frank.lugo@usaa.com</t>
  </si>
  <si>
    <t>James</t>
  </si>
  <si>
    <t xml:space="preserve">A. </t>
  </si>
  <si>
    <t>Beller</t>
  </si>
  <si>
    <t>sbeller@alfaaic.com</t>
  </si>
  <si>
    <t>Tara</t>
  </si>
  <si>
    <t>Busha</t>
  </si>
  <si>
    <t>busha.tara@aoins.com</t>
  </si>
  <si>
    <t>Jeffery</t>
  </si>
  <si>
    <t>Siefker</t>
  </si>
  <si>
    <t>614-277-5832</t>
  </si>
  <si>
    <t>Alfa Mutual Insurance Company</t>
  </si>
  <si>
    <t>2108 East South Boulevard</t>
  </si>
  <si>
    <t>Montgomery</t>
  </si>
  <si>
    <t>AL</t>
  </si>
  <si>
    <t>Patty</t>
  </si>
  <si>
    <t>Zorn</t>
  </si>
  <si>
    <t>334-612-5037</t>
  </si>
  <si>
    <t>pzorn@alfains.com</t>
  </si>
  <si>
    <t>FRANK</t>
  </si>
  <si>
    <t>Selective Insurance Company of South Carolina</t>
  </si>
  <si>
    <t>Rowdy</t>
  </si>
  <si>
    <t>Owens</t>
  </si>
  <si>
    <t>Spencer.Owens@assurant.com</t>
  </si>
  <si>
    <t>Alex</t>
  </si>
  <si>
    <t>Perry</t>
  </si>
  <si>
    <t>Alex.Perry @assurant.com</t>
  </si>
  <si>
    <t>Hartford Fire Insurance Co</t>
  </si>
  <si>
    <t>Rebecca</t>
  </si>
  <si>
    <t>Rebecca.Wells@thehartford.com</t>
  </si>
  <si>
    <t>Watson</t>
  </si>
  <si>
    <t>860-546-3652</t>
  </si>
  <si>
    <t>Nancy.Watson@thehartford.com</t>
  </si>
  <si>
    <t>American Alternative Insurance Company</t>
  </si>
  <si>
    <t>555 Colllege Road East</t>
  </si>
  <si>
    <t>Corbett</t>
  </si>
  <si>
    <t>609-243-4869</t>
  </si>
  <si>
    <t>Lcorbett@munichreamerica.com</t>
  </si>
  <si>
    <t>Joe</t>
  </si>
  <si>
    <t>DeMarco</t>
  </si>
  <si>
    <t>609-951-8499</t>
  </si>
  <si>
    <t>JDeMarco@munichreamerica.com</t>
  </si>
  <si>
    <t>50 Amica Way</t>
  </si>
  <si>
    <t>P.O. Box 6008, Providence, RI  02940-6008</t>
  </si>
  <si>
    <t>Lincoln</t>
  </si>
  <si>
    <t>Gregory</t>
  </si>
  <si>
    <t>Smolan</t>
  </si>
  <si>
    <t>Monica</t>
  </si>
  <si>
    <t>Zhang</t>
  </si>
  <si>
    <t>650-572-4269</t>
  </si>
  <si>
    <t>mzhang@calcas.com</t>
  </si>
  <si>
    <t>Andrea</t>
  </si>
  <si>
    <t>Lahmon</t>
  </si>
  <si>
    <t>alahmon@central-insurance.com</t>
  </si>
  <si>
    <t>Tom</t>
  </si>
  <si>
    <t>908-903-3509</t>
  </si>
  <si>
    <t>mbb@chubb.com</t>
  </si>
  <si>
    <t xml:space="preserve">Joanne </t>
  </si>
  <si>
    <t>Martyn</t>
  </si>
  <si>
    <t>908-903-2441</t>
  </si>
  <si>
    <t>jmartyn@chubb.com</t>
  </si>
  <si>
    <t>Electric Insurance Company</t>
  </si>
  <si>
    <t>75 Sam Fonzo Drive</t>
  </si>
  <si>
    <t>Jill</t>
  </si>
  <si>
    <t>Joss</t>
  </si>
  <si>
    <t>515-345-2438</t>
  </si>
  <si>
    <t>Jill.M.Joss@EMCIns.com</t>
  </si>
  <si>
    <t>Robert.Plachy@fmglobal.com</t>
  </si>
  <si>
    <t>Farmers Insurance Exchange</t>
  </si>
  <si>
    <t>Burt</t>
  </si>
  <si>
    <t>Garavaglia</t>
  </si>
  <si>
    <t>323-930-4016</t>
  </si>
  <si>
    <t>Truck Insurance Exchange</t>
  </si>
  <si>
    <t>4680 Wilshire Blvd</t>
  </si>
  <si>
    <t>American Automobile Insurance Company</t>
  </si>
  <si>
    <t>777 San Marin Dr</t>
  </si>
  <si>
    <t>Novatao</t>
  </si>
  <si>
    <t>Martha</t>
  </si>
  <si>
    <t>Mattison</t>
  </si>
  <si>
    <t>415-899-3162</t>
  </si>
  <si>
    <t>martha.mattison@ffic.com</t>
  </si>
  <si>
    <t>martha.mattison.ffic.com</t>
  </si>
  <si>
    <t>The American Insurance Company</t>
  </si>
  <si>
    <t>Associated Indemnity Corp</t>
  </si>
  <si>
    <t>Firemans Fund Insurance Company</t>
  </si>
  <si>
    <t>National Surety Corp</t>
  </si>
  <si>
    <t>McMahon</t>
  </si>
  <si>
    <t>DeLuka</t>
  </si>
  <si>
    <t>delukab1@horacemann.com</t>
  </si>
  <si>
    <t>American Fire and Casualty Insurance Company</t>
  </si>
  <si>
    <t>Ohio Casualty Insurance Company</t>
  </si>
  <si>
    <t>susan.richards@enstargroup.us.com</t>
  </si>
  <si>
    <t>Nanci</t>
  </si>
  <si>
    <t>Wass</t>
  </si>
  <si>
    <t>401-453-7163</t>
  </si>
  <si>
    <t>nanci.wass@enstargroup.us.com</t>
  </si>
  <si>
    <t>First National Insurance Company of America</t>
  </si>
  <si>
    <t>General Insurance Company of America</t>
  </si>
  <si>
    <t>Safeco Insurance Company of America</t>
  </si>
  <si>
    <t>Denham</t>
  </si>
  <si>
    <t>309-766-2608</t>
  </si>
  <si>
    <t>Metropolitan Direct Property and Casualty Insurance Company</t>
  </si>
  <si>
    <t>700 Quaker Lane</t>
  </si>
  <si>
    <t>Warwick</t>
  </si>
  <si>
    <t>02886</t>
  </si>
  <si>
    <t>Stuchlik</t>
  </si>
  <si>
    <t>401-827-3216</t>
  </si>
  <si>
    <t>dstuchlik@metlife.com</t>
  </si>
  <si>
    <t>Lorie</t>
  </si>
  <si>
    <t>Vieira</t>
  </si>
  <si>
    <t>401-827-2146</t>
  </si>
  <si>
    <t>lvieira@metlife.com</t>
  </si>
  <si>
    <t>Nahas</t>
  </si>
  <si>
    <t>cnahas@usli.com</t>
  </si>
  <si>
    <t>Dean</t>
  </si>
  <si>
    <t>Metropolitan Property and Casualty Insurance Company</t>
  </si>
  <si>
    <t>Erie Insurance Property &amp; Casualty Company</t>
  </si>
  <si>
    <t>Rockhill Insurance Company</t>
  </si>
  <si>
    <t>700 W. 47th Street</t>
  </si>
  <si>
    <t>Kansas City</t>
  </si>
  <si>
    <t>MO</t>
  </si>
  <si>
    <t>Roland</t>
  </si>
  <si>
    <t>Hamik</t>
  </si>
  <si>
    <t>816-412-2895</t>
  </si>
  <si>
    <t>compliance@rhkc.com</t>
  </si>
  <si>
    <t>Stanley</t>
  </si>
  <si>
    <t>804-527-7721</t>
  </si>
  <si>
    <t>Stdavis@markelcorp.com</t>
  </si>
  <si>
    <t xml:space="preserve">Nancy </t>
  </si>
  <si>
    <t>North American Elite Insurance Company</t>
  </si>
  <si>
    <t>650 Elm Street</t>
  </si>
  <si>
    <t>Manchester</t>
  </si>
  <si>
    <t>Jayne</t>
  </si>
  <si>
    <t>Garon</t>
  </si>
  <si>
    <t>603-644-6632</t>
  </si>
  <si>
    <t>jayne_garon@nasins.com</t>
  </si>
  <si>
    <t>LeAnne</t>
  </si>
  <si>
    <t>Pope</t>
  </si>
  <si>
    <t>603-644-6693</t>
  </si>
  <si>
    <t>leanne_pope@nasins.com</t>
  </si>
  <si>
    <t>North American Specialty Insurance Company</t>
  </si>
  <si>
    <t>W,</t>
  </si>
  <si>
    <t>Berkley Insurance Company</t>
  </si>
  <si>
    <t>475 Steamboat Road</t>
  </si>
  <si>
    <t>Greenwich</t>
  </si>
  <si>
    <t>Ferreira</t>
  </si>
  <si>
    <t>Flagship City Insurance Company</t>
  </si>
  <si>
    <t>Leona</t>
  </si>
  <si>
    <t>leona.smith@us.qbe.com</t>
  </si>
  <si>
    <t xml:space="preserve">Welch </t>
  </si>
  <si>
    <t>714-560-7828</t>
  </si>
  <si>
    <t>cwelch@firstam.com</t>
  </si>
  <si>
    <t>215 Shuman Blvd., Suite 200</t>
  </si>
  <si>
    <t>Naperville</t>
  </si>
  <si>
    <t>Blondin</t>
  </si>
  <si>
    <t>630-210-0349</t>
  </si>
  <si>
    <t>jblondin@bupllc.com</t>
  </si>
  <si>
    <t>630-210-0394</t>
  </si>
  <si>
    <t>jng@bupllc.com</t>
  </si>
  <si>
    <t>QBE Insurance Corporation</t>
  </si>
  <si>
    <t>215-665-5000</t>
  </si>
  <si>
    <t>Selective Insurance Company of the Southeast</t>
  </si>
  <si>
    <t>Economy Premier Assurance Company</t>
  </si>
  <si>
    <t>P.O.Cox 350</t>
  </si>
  <si>
    <t>02889</t>
  </si>
  <si>
    <t xml:space="preserve">Lorie </t>
  </si>
  <si>
    <t>Lacey</t>
  </si>
  <si>
    <t>Morris</t>
  </si>
  <si>
    <t>800-828-7732</t>
  </si>
  <si>
    <t>Justin</t>
  </si>
  <si>
    <t>Fehrer</t>
  </si>
  <si>
    <t>515-557-6054</t>
  </si>
  <si>
    <t xml:space="preserve">Jennifer </t>
  </si>
  <si>
    <t>Cunningham</t>
  </si>
  <si>
    <t>919-759-3278</t>
  </si>
  <si>
    <t>Jcunningham@Stricklandinsgroup.com</t>
  </si>
  <si>
    <t>lori.clay@halifaxmutualins.com</t>
  </si>
  <si>
    <t xml:space="preserve">    Yes when policy written at a premium greater than the manual rate of the North Carolina Rate Bureau.</t>
  </si>
  <si>
    <r>
      <rPr>
        <b/>
        <u/>
        <sz val="10"/>
        <color indexed="8"/>
        <rFont val="Arial"/>
        <family val="2"/>
      </rPr>
      <t>Actual</t>
    </r>
    <r>
      <rPr>
        <b/>
        <sz val="10"/>
        <color indexed="8"/>
        <rFont val="Arial"/>
        <family val="2"/>
      </rPr>
      <t xml:space="preserve"> Written Premium (Exclude Coastal Pool or Beach Plan Portion)</t>
    </r>
  </si>
  <si>
    <t>William</t>
  </si>
  <si>
    <t>Kriby</t>
  </si>
  <si>
    <t>Mark</t>
  </si>
  <si>
    <t>Cramer</t>
  </si>
  <si>
    <t>315-734-2261</t>
  </si>
  <si>
    <t>mark.cramer@uticanational.com</t>
  </si>
  <si>
    <t>Harleysville Mutual Insurance Company</t>
  </si>
  <si>
    <t>355 Maple Avenue</t>
  </si>
  <si>
    <t>Harleysville</t>
  </si>
  <si>
    <t>Houghton</t>
  </si>
  <si>
    <t>215-256-5243</t>
  </si>
  <si>
    <t>fhoughton@harleysvillegroup.com</t>
  </si>
  <si>
    <t>O'Neill</t>
  </si>
  <si>
    <t>215-256-5891</t>
  </si>
  <si>
    <t>toneill@harleysvillegroup.com</t>
  </si>
  <si>
    <t>Melinda</t>
  </si>
  <si>
    <t>Vasecka</t>
  </si>
  <si>
    <t>603-358-1323</t>
  </si>
  <si>
    <t>VaseckaM@msagroup.com</t>
  </si>
  <si>
    <t>Fidelity National P&amp;C Insurance Company</t>
  </si>
  <si>
    <t>P.O. Box 45126</t>
  </si>
  <si>
    <t>Sarah</t>
  </si>
  <si>
    <t>904-997-7341</t>
  </si>
  <si>
    <t>Homesite Insurance Company</t>
  </si>
  <si>
    <t>99 Bedford Street</t>
  </si>
  <si>
    <t>Maureen</t>
  </si>
  <si>
    <t>Fidler</t>
  </si>
  <si>
    <t>617-832-1383</t>
  </si>
  <si>
    <t>mfidler@homesite.com</t>
  </si>
  <si>
    <t>Jose</t>
  </si>
  <si>
    <t>Lara</t>
  </si>
  <si>
    <t>210 452 5466</t>
  </si>
  <si>
    <t>jose.lara@usaa.com</t>
  </si>
  <si>
    <t>Amanda</t>
  </si>
  <si>
    <t>Brammer</t>
  </si>
  <si>
    <t>540-378-1258</t>
  </si>
  <si>
    <t>Rhonda</t>
  </si>
  <si>
    <t>Sikes</t>
  </si>
  <si>
    <t>334-613-4332</t>
  </si>
  <si>
    <t>rsikes@alfains.com</t>
  </si>
  <si>
    <t>One Nationwide Plaza</t>
  </si>
  <si>
    <t>Jeff</t>
  </si>
  <si>
    <t>Boyd</t>
  </si>
  <si>
    <t>614-677-8209</t>
  </si>
  <si>
    <t>Boydj2@nationwide.com</t>
  </si>
  <si>
    <t>614-677-6411</t>
  </si>
  <si>
    <t>Siefkej@nationwide.com</t>
  </si>
  <si>
    <t>Chartis Property Casulaty Company</t>
  </si>
  <si>
    <t>180 Maiden Lane</t>
  </si>
  <si>
    <t>25th Floor</t>
  </si>
  <si>
    <t>Michael.Neuwirth@ChartisInsurance.com</t>
  </si>
  <si>
    <t>Kent.Schickling@ChartisInsurance.com</t>
  </si>
  <si>
    <t>Stefvan</t>
  </si>
  <si>
    <t>Drezek</t>
  </si>
  <si>
    <t>Harleysville Insurance Company</t>
  </si>
  <si>
    <t>Bradley</t>
  </si>
  <si>
    <t>LeeAnne.Bradley@LibertyMutual.com</t>
  </si>
  <si>
    <t>407-341-3934</t>
  </si>
  <si>
    <t>Pl - 1 - 4 - 701</t>
  </si>
  <si>
    <t>Olson</t>
  </si>
  <si>
    <t>Angela.Olson@LibertyMutual.com</t>
  </si>
  <si>
    <t>PL 1 - 4 - 701</t>
  </si>
  <si>
    <t>43215-2220</t>
  </si>
  <si>
    <t>Kimberlin</t>
  </si>
  <si>
    <t>Kyle</t>
  </si>
  <si>
    <t>Beougher</t>
  </si>
  <si>
    <t>614-917-5809</t>
  </si>
  <si>
    <t>kyle.beougher@stateauto.com</t>
  </si>
  <si>
    <t>Teresa</t>
  </si>
  <si>
    <t>Parks</t>
  </si>
  <si>
    <t>TParks@kemper.com</t>
  </si>
  <si>
    <t>P.O. Box 350</t>
  </si>
  <si>
    <t>Harleysville Preferred Insurance Company</t>
  </si>
  <si>
    <t>Fidelity and Deposit Company of Maryland</t>
  </si>
  <si>
    <t>P.O. Box 68907</t>
  </si>
  <si>
    <t>Schaumburg</t>
  </si>
  <si>
    <t>Binder</t>
  </si>
  <si>
    <t>847-762-7497</t>
  </si>
  <si>
    <t>lisa.binder@zurichna.com</t>
  </si>
  <si>
    <t>Damaris</t>
  </si>
  <si>
    <t>Vazquez</t>
  </si>
  <si>
    <t>Damaris.vazquez@assurant.com</t>
  </si>
  <si>
    <t>damaris.vazquez@assurant.com</t>
  </si>
  <si>
    <t>Sun Prairie</t>
  </si>
  <si>
    <t xml:space="preserve">Richard </t>
  </si>
  <si>
    <t xml:space="preserve">Webb </t>
  </si>
  <si>
    <t>904-363-8057</t>
  </si>
  <si>
    <t>kwebb@carolinacas.com</t>
  </si>
  <si>
    <t>Continental Western Insurance Company</t>
  </si>
  <si>
    <t>11201 Douglas Avenue</t>
  </si>
  <si>
    <t>Urbandale</t>
  </si>
  <si>
    <t>Greg</t>
  </si>
  <si>
    <t>Kendrick</t>
  </si>
  <si>
    <t>515-473-3357</t>
  </si>
  <si>
    <t>gkendrick@cwgins.com</t>
  </si>
  <si>
    <t>Thelen</t>
  </si>
  <si>
    <t>515-473-3338</t>
  </si>
  <si>
    <t>jthelen@cwgins.com</t>
  </si>
  <si>
    <t>American Strategic Insurance Corp</t>
  </si>
  <si>
    <t>805 Executive Center Dr., Ste. 300</t>
  </si>
  <si>
    <t>St. Petersburg</t>
  </si>
  <si>
    <t>Earl</t>
  </si>
  <si>
    <t>Edwards</t>
  </si>
  <si>
    <t>727-821-8765</t>
  </si>
  <si>
    <t>eedwards@asicorp.org</t>
  </si>
  <si>
    <t>tkriby@uihna.com</t>
  </si>
  <si>
    <t>Fidelity National Indemnity Insurance Company</t>
  </si>
  <si>
    <t>801 94th Avenue North</t>
  </si>
  <si>
    <t>Suite 110</t>
  </si>
  <si>
    <t>St Petersburg</t>
  </si>
  <si>
    <t>Karen</t>
  </si>
  <si>
    <t>Casale</t>
  </si>
  <si>
    <t>727-803-2040</t>
  </si>
  <si>
    <t>Morgan</t>
  </si>
  <si>
    <t>11138 State Bridge Road</t>
  </si>
  <si>
    <t>Johns Creek</t>
  </si>
  <si>
    <t>770-410-3777</t>
  </si>
  <si>
    <t>United National Casualty Insurance Compay</t>
  </si>
  <si>
    <t>Three Bala Plaza East</t>
  </si>
  <si>
    <t>Jarvie</t>
  </si>
  <si>
    <t>610-660-5409</t>
  </si>
  <si>
    <t>jjarvie@global-indemnity.com</t>
  </si>
  <si>
    <t>Shirley</t>
  </si>
  <si>
    <t>Respes</t>
  </si>
  <si>
    <t>610-668-3775</t>
  </si>
  <si>
    <t>srespes@diamondstategroup.com</t>
  </si>
  <si>
    <t>Greenville Casualty Insurance Company</t>
  </si>
  <si>
    <t>706 W Wade Hampton Blvd</t>
  </si>
  <si>
    <t>Greer</t>
  </si>
  <si>
    <t>SC</t>
  </si>
  <si>
    <t>Kruger</t>
  </si>
  <si>
    <t>800-982-5783</t>
  </si>
  <si>
    <t>Dean.Kruger@greenvillecasualty.com</t>
  </si>
  <si>
    <t>Johnna</t>
  </si>
  <si>
    <t>Crain</t>
  </si>
  <si>
    <t>johnna.crain@greenvillecasualty.com</t>
  </si>
  <si>
    <t>Patrice</t>
  </si>
  <si>
    <t>Couture</t>
  </si>
  <si>
    <t>336-435-2690</t>
  </si>
  <si>
    <t>Patrice.Couture@gmacinsurance.com</t>
  </si>
  <si>
    <t>rsmith@baldwinandlyons.com</t>
  </si>
  <si>
    <t>973-948-1147</t>
  </si>
  <si>
    <t>Aromando</t>
  </si>
  <si>
    <t>973-948-1131</t>
  </si>
  <si>
    <t>United National Insurance Compay</t>
  </si>
  <si>
    <t>National Casualty Company</t>
  </si>
  <si>
    <t>8877 N Gainey Center Dr</t>
  </si>
  <si>
    <t>Suzanne</t>
  </si>
  <si>
    <t>P.</t>
  </si>
  <si>
    <t>Jones</t>
  </si>
  <si>
    <t>480-365-4000</t>
  </si>
  <si>
    <t>joness72@scottsdaleins.com</t>
  </si>
  <si>
    <t>Cox</t>
  </si>
  <si>
    <t>coxk11@scottsdaleins.com</t>
  </si>
  <si>
    <t>Scottsdale Indemnity Company</t>
  </si>
  <si>
    <t>1690 New Britian Avenue</t>
  </si>
  <si>
    <t>Suite 101</t>
  </si>
  <si>
    <t>O6032</t>
  </si>
  <si>
    <t>Darrin.Birtciel@erieinsrance.com</t>
  </si>
  <si>
    <t>Withers</t>
  </si>
  <si>
    <t>334-613-4420</t>
  </si>
  <si>
    <t>mwithers@alfains.com</t>
  </si>
  <si>
    <t>Columbia National Insurance Company</t>
  </si>
  <si>
    <t>P.O. Box 618</t>
  </si>
  <si>
    <t xml:space="preserve">Columbia </t>
  </si>
  <si>
    <t>Bob</t>
  </si>
  <si>
    <t>Hamel</t>
  </si>
  <si>
    <t>573-474-6193</t>
  </si>
  <si>
    <t>bhamel@colinsgrp.com</t>
  </si>
  <si>
    <t>Hallmark National Insurance Company</t>
  </si>
  <si>
    <t>150 Royall Street</t>
  </si>
  <si>
    <t>610-968-9376</t>
  </si>
  <si>
    <t>Middlesex Insurance Company</t>
  </si>
  <si>
    <t xml:space="preserve">Stevens Point </t>
  </si>
  <si>
    <t>Blohm</t>
  </si>
  <si>
    <t>715-346-8128</t>
  </si>
  <si>
    <t>475 Kilvert St., Ste. 330</t>
  </si>
  <si>
    <t>XL Insurance America, Inc.</t>
  </si>
  <si>
    <t>Berkley Regional Insurance Company</t>
  </si>
  <si>
    <t>515 473 3357</t>
  </si>
  <si>
    <t>F.</t>
  </si>
  <si>
    <t>515 473 3338</t>
  </si>
  <si>
    <t>CENTURY-NATIONAL INSURANCE COMPANY</t>
  </si>
  <si>
    <t xml:space="preserve">12200 SYLVAN STREET </t>
  </si>
  <si>
    <t>NORTH HOLLYWOOD</t>
  </si>
  <si>
    <t>Judith</t>
  </si>
  <si>
    <t>Osborn</t>
  </si>
  <si>
    <t>818-760-0880</t>
  </si>
  <si>
    <t>judithosborn@cnico.com</t>
  </si>
  <si>
    <t>Agnes</t>
  </si>
  <si>
    <t>Masim</t>
  </si>
  <si>
    <t>agnesmasim@cnico.com</t>
  </si>
  <si>
    <t>U.S. Specialty Insurance Company</t>
  </si>
  <si>
    <t xml:space="preserve">13403 Northwest Freeway </t>
  </si>
  <si>
    <t>Houston</t>
  </si>
  <si>
    <t xml:space="preserve">Fred </t>
  </si>
  <si>
    <t>H</t>
  </si>
  <si>
    <t>Neben</t>
  </si>
  <si>
    <t>713-462-1000</t>
  </si>
  <si>
    <t>fneben@hcch.com</t>
  </si>
  <si>
    <t>Union Insurance Company</t>
  </si>
  <si>
    <t>Fidelity National Insurance Company</t>
  </si>
  <si>
    <t>Washington International Insurance Company</t>
  </si>
  <si>
    <t xml:space="preserve">Manchester, </t>
  </si>
  <si>
    <t xml:space="preserve">LeAnne </t>
  </si>
  <si>
    <t>Plaza Insurance Company</t>
  </si>
  <si>
    <t>Berkley National Insurance Company C/O Berkley Underwriting Partners, LLC.</t>
  </si>
  <si>
    <t xml:space="preserve">Joanna </t>
  </si>
  <si>
    <t>Ng</t>
  </si>
  <si>
    <t>Toyota Motor Insurance Company</t>
  </si>
  <si>
    <t>19001 S. Western Ave</t>
  </si>
  <si>
    <t>NF22</t>
  </si>
  <si>
    <t>Torrance</t>
  </si>
  <si>
    <t>Philip</t>
  </si>
  <si>
    <t>Loveridge</t>
  </si>
  <si>
    <t>310-468-3609</t>
  </si>
  <si>
    <t>Philip_Loveridge@Toyota.com</t>
  </si>
  <si>
    <t>Tri-State Insurance Company of Minnesota</t>
  </si>
  <si>
    <t>Kathleen A. Ferreira</t>
  </si>
  <si>
    <t>kferreira@berkleyreamerica.com</t>
  </si>
  <si>
    <t>MAC N0001-080</t>
  </si>
  <si>
    <t>1880 JFK Blvd</t>
  </si>
  <si>
    <t>Suite 801</t>
  </si>
  <si>
    <t>American Hallmark Insurance Company of Texas</t>
  </si>
  <si>
    <t>Imperial Fire and Casualty Insurance Company</t>
  </si>
  <si>
    <t>P.O. Box 753</t>
  </si>
  <si>
    <t>Opelousas</t>
  </si>
  <si>
    <t>LA</t>
  </si>
  <si>
    <t>70571-0753</t>
  </si>
  <si>
    <t>Thibodeaux</t>
  </si>
  <si>
    <t>337-942-5691</t>
  </si>
  <si>
    <t>*2249</t>
  </si>
  <si>
    <t>nancy.thibodeaux@imperialfire.com</t>
  </si>
  <si>
    <t>Pitre</t>
  </si>
  <si>
    <t>scott.pitre@imperialfire.com</t>
  </si>
  <si>
    <t>StarNet Insurance Company C/O Berkley Underwriting Partners, LLC.</t>
  </si>
  <si>
    <t>United National Specialty Insurance Compay</t>
  </si>
  <si>
    <t>Diamond State Insurance Compay</t>
  </si>
  <si>
    <t>Positive</t>
  </si>
  <si>
    <t>11. Please observe the Self-Audit segment columns (11), (12) and (13) of the DataInput worksheet. If you see</t>
  </si>
  <si>
    <t>Changes from Last Year's Data Call</t>
  </si>
  <si>
    <t>Baylock</t>
  </si>
  <si>
    <t>sbaylock@asicorp.org</t>
  </si>
  <si>
    <t>PO Box 2047, Loc 1225</t>
  </si>
  <si>
    <t>gloria.brown@farmersinsurance.com</t>
  </si>
  <si>
    <t>Sarah.Austin@pandcins.com</t>
  </si>
  <si>
    <t>Chris</t>
  </si>
  <si>
    <t>Blum</t>
  </si>
  <si>
    <t>904-997-7379</t>
  </si>
  <si>
    <t>christopher.blum@pandcins.com</t>
  </si>
  <si>
    <t>Melissa</t>
  </si>
  <si>
    <t>Trauthwein</t>
  </si>
  <si>
    <t>904-245-5827</t>
  </si>
  <si>
    <t>mtrauthwein@kemper.com</t>
  </si>
  <si>
    <t>Lititz Mutual Insurance Company</t>
  </si>
  <si>
    <t>2 North Broad Street</t>
  </si>
  <si>
    <t>Lititiz</t>
  </si>
  <si>
    <t>Shawn</t>
  </si>
  <si>
    <t>Serfass</t>
  </si>
  <si>
    <t>CPA</t>
  </si>
  <si>
    <t>717-626-4751</t>
  </si>
  <si>
    <t>sserfass@lititzmutual.com</t>
  </si>
  <si>
    <t>Sherk</t>
  </si>
  <si>
    <t>ksherk@lititzmutual.com</t>
  </si>
  <si>
    <t>6623 Executive Circle</t>
  </si>
  <si>
    <t>Todd</t>
  </si>
  <si>
    <t>Fisher</t>
  </si>
  <si>
    <t>tfisher@pnat.com</t>
  </si>
  <si>
    <t>Ludke</t>
  </si>
  <si>
    <t>517-323-1201</t>
  </si>
  <si>
    <t>Ludke.Mike@aoins.com</t>
  </si>
  <si>
    <t>Hushin</t>
  </si>
  <si>
    <t>860-954-5818</t>
  </si>
  <si>
    <t>Mhushin@travelers.com</t>
  </si>
  <si>
    <t>Gary</t>
  </si>
  <si>
    <t>Hummel</t>
  </si>
  <si>
    <t>860-954-2570</t>
  </si>
  <si>
    <t>Ghummel@travelers.com</t>
  </si>
  <si>
    <t>Amanda.Brammer@acegroup.com</t>
  </si>
  <si>
    <t>Taylor</t>
  </si>
  <si>
    <t>Daly</t>
  </si>
  <si>
    <t>540-378-1090</t>
  </si>
  <si>
    <t>Taylor.Daly@acegroup.com</t>
  </si>
  <si>
    <t>mhushin@travelers.com</t>
  </si>
  <si>
    <t>ghummel@travelers.com</t>
  </si>
  <si>
    <t>Forden</t>
  </si>
  <si>
    <t>978-524-5355</t>
  </si>
  <si>
    <t>Jeff.Forden@electricinsurance.com</t>
  </si>
  <si>
    <t>QBEFIRST.REPORTING@US.QBE.COM</t>
  </si>
  <si>
    <t>JGraham@kemper.com</t>
  </si>
  <si>
    <t>IDS Property Casualty Insurance Company</t>
  </si>
  <si>
    <t>3500 South Packerland</t>
  </si>
  <si>
    <t>De Pere</t>
  </si>
  <si>
    <t>Keith</t>
  </si>
  <si>
    <t>C.</t>
  </si>
  <si>
    <t>VanDen Heuvel</t>
  </si>
  <si>
    <t>920-330-5032</t>
  </si>
  <si>
    <t>keith.c.vandenheuvel@ampf.com</t>
  </si>
  <si>
    <t>Roever</t>
  </si>
  <si>
    <t>920-330-5406</t>
  </si>
  <si>
    <t>becky.l.roever@ampf.com</t>
  </si>
  <si>
    <t>One General Drive</t>
  </si>
  <si>
    <t>419-892-0058</t>
  </si>
  <si>
    <t>Wodarczyk</t>
  </si>
  <si>
    <t>608-825-5452</t>
  </si>
  <si>
    <t>nancy.wodarczyk@us.qbe.com</t>
  </si>
  <si>
    <t>Mastalerz</t>
  </si>
  <si>
    <t>847-330-4817</t>
  </si>
  <si>
    <t>jennifer.mastalerz@zurichna.com</t>
  </si>
  <si>
    <t>Avemco Insurance Company</t>
  </si>
  <si>
    <t>MaryAnn</t>
  </si>
  <si>
    <t>Carolan</t>
  </si>
  <si>
    <t>301-694-4360</t>
  </si>
  <si>
    <t>mcarolan@ave.com</t>
  </si>
  <si>
    <t>Unitrin Direct Property &amp; Casualty Company</t>
  </si>
  <si>
    <t>One East Wacker Drive</t>
  </si>
  <si>
    <t>Suite 3700</t>
  </si>
  <si>
    <t>Chicago</t>
  </si>
  <si>
    <t>Crowley</t>
  </si>
  <si>
    <t>570-496-2151</t>
  </si>
  <si>
    <t>jcrowley@kemper.com</t>
  </si>
  <si>
    <t>Cindy</t>
  </si>
  <si>
    <t>Neal</t>
  </si>
  <si>
    <t>904-245-5825</t>
  </si>
  <si>
    <t>cneal@kemper.com</t>
  </si>
  <si>
    <t xml:space="preserve">49 East 4th Street </t>
  </si>
  <si>
    <t>3rd Floor North</t>
  </si>
  <si>
    <t xml:space="preserve">Securian Casualty Company </t>
  </si>
  <si>
    <t xml:space="preserve">2960 Riverside Drive </t>
  </si>
  <si>
    <t xml:space="preserve">Macon </t>
  </si>
  <si>
    <t>ga</t>
  </si>
  <si>
    <t xml:space="preserve">Justin </t>
  </si>
  <si>
    <t>Hill</t>
  </si>
  <si>
    <t>478-314-3184</t>
  </si>
  <si>
    <t>justin.hill@securian.com</t>
  </si>
  <si>
    <t xml:space="preserve">Amanda </t>
  </si>
  <si>
    <t xml:space="preserve">R </t>
  </si>
  <si>
    <t xml:space="preserve">Larson </t>
  </si>
  <si>
    <t>478-314-3187</t>
  </si>
  <si>
    <t>amanda.larson@securian.com</t>
  </si>
  <si>
    <t>Tokio Marine America Insurance Company</t>
  </si>
  <si>
    <t>Loughran</t>
  </si>
  <si>
    <t>212-297-6881</t>
  </si>
  <si>
    <t>Jennifer.Loughran@tokiom.com</t>
  </si>
  <si>
    <t>Pat</t>
  </si>
  <si>
    <t>Bartkus</t>
  </si>
  <si>
    <t>212-297-6063</t>
  </si>
  <si>
    <t>Pat.Bartkus@tokiom.com</t>
  </si>
  <si>
    <t>Karen.Casale@weareflood.com</t>
  </si>
  <si>
    <t>Michele.Morgan@weareflood.com</t>
  </si>
  <si>
    <t>Ansur America Insurance Company</t>
  </si>
  <si>
    <t>1 Mutual Avenue</t>
  </si>
  <si>
    <t>Frankenmuth</t>
  </si>
  <si>
    <t>48787-0001</t>
  </si>
  <si>
    <t>Alice</t>
  </si>
  <si>
    <t>Jaruzel</t>
  </si>
  <si>
    <t>989-480-6430</t>
  </si>
  <si>
    <t>alice.jaruzel@fmins.com</t>
  </si>
  <si>
    <t>Mercia</t>
  </si>
  <si>
    <t>Meyer</t>
  </si>
  <si>
    <t>989-480-6478</t>
  </si>
  <si>
    <t>mercia.meyer@fmins.com</t>
  </si>
  <si>
    <t>Frankenmuth Mutual Insurance Company</t>
  </si>
  <si>
    <t>One Mutual Avenue</t>
  </si>
  <si>
    <t xml:space="preserve">Frankenmuth </t>
  </si>
  <si>
    <t xml:space="preserve">F. </t>
  </si>
  <si>
    <t>Tokio Marine &amp; Nichido Fire Insurance Co., LTD. (U.S. Branch)</t>
  </si>
  <si>
    <t>Wilshire Insurance Company</t>
  </si>
  <si>
    <t>702 Oberlin Road</t>
  </si>
  <si>
    <t>Janet</t>
  </si>
  <si>
    <t>Britt</t>
  </si>
  <si>
    <t>919-833-1600</t>
  </si>
  <si>
    <t>jbritt@ofc-wic.com</t>
  </si>
  <si>
    <t>Richard</t>
  </si>
  <si>
    <t>Sifford</t>
  </si>
  <si>
    <t>ksifford@ofc-wic.com</t>
  </si>
  <si>
    <t>Bell</t>
  </si>
  <si>
    <t>817-348-1735</t>
  </si>
  <si>
    <t>mbell@hallmarkgrp.com</t>
  </si>
  <si>
    <t>Dola</t>
  </si>
  <si>
    <t>Seals</t>
  </si>
  <si>
    <t>817-348-1750</t>
  </si>
  <si>
    <t>dseals@hallmarkgrp.com</t>
  </si>
  <si>
    <t>Jay</t>
  </si>
  <si>
    <t>Adolf</t>
  </si>
  <si>
    <t>781.332.9067</t>
  </si>
  <si>
    <t>XL Reinsurance America Inc.</t>
  </si>
  <si>
    <t>Terry</t>
  </si>
  <si>
    <t>Wang</t>
  </si>
  <si>
    <t>terry.wang@xlgroup.com</t>
  </si>
  <si>
    <t>American Select Insurance Company</t>
  </si>
  <si>
    <t>1 Park Circle</t>
  </si>
  <si>
    <t xml:space="preserve">Westfield Center </t>
  </si>
  <si>
    <t xml:space="preserve">Cassie </t>
  </si>
  <si>
    <t>VanValkenburgh</t>
  </si>
  <si>
    <t>330-887-0101</t>
  </si>
  <si>
    <t>cassievanvalkenburgh@westfieldgrp.com</t>
  </si>
  <si>
    <t>Heather</t>
  </si>
  <si>
    <t>Neura</t>
  </si>
  <si>
    <t>heatherneura@westfieldgrp.com</t>
  </si>
  <si>
    <t>FAIRMONT INSURANCE COMPANY</t>
  </si>
  <si>
    <t>250 COMMERCIAL STREET</t>
  </si>
  <si>
    <t>SUITE 5000</t>
  </si>
  <si>
    <t>MANCHESTER</t>
  </si>
  <si>
    <t>Campbell</t>
  </si>
  <si>
    <t>603-656-2327</t>
  </si>
  <si>
    <t>renee_campbell@trg.com</t>
  </si>
  <si>
    <t>Luci</t>
  </si>
  <si>
    <t>Palazzolo</t>
  </si>
  <si>
    <t>603-656-2233</t>
  </si>
  <si>
    <t>statutory_regulatory_compliance@trg.com</t>
  </si>
  <si>
    <t>SPARTA Insurance Company</t>
  </si>
  <si>
    <t>CityPlace II</t>
  </si>
  <si>
    <t>185 Asylum St.</t>
  </si>
  <si>
    <t xml:space="preserve">Debra </t>
  </si>
  <si>
    <t>Christensen</t>
  </si>
  <si>
    <t>860-760-4018</t>
  </si>
  <si>
    <t>dchristensen@spartainsurance.com</t>
  </si>
  <si>
    <t xml:space="preserve">Tracey </t>
  </si>
  <si>
    <t>Price</t>
  </si>
  <si>
    <t>860-275-6512</t>
  </si>
  <si>
    <t>tprice@spartainsurance.com</t>
  </si>
  <si>
    <t>Argonaut-Midwest</t>
  </si>
  <si>
    <t>P.O. Box 469011</t>
  </si>
  <si>
    <t>San Antonio</t>
  </si>
  <si>
    <t>Henslee</t>
  </si>
  <si>
    <t>210-321-8453</t>
  </si>
  <si>
    <t>mhenslee@argogroupus.com</t>
  </si>
  <si>
    <t>Janette</t>
  </si>
  <si>
    <t>Adair</t>
  </si>
  <si>
    <t>210-321-6817</t>
  </si>
  <si>
    <t>jadair@argogroupus.com</t>
  </si>
  <si>
    <t>Argonaut Great Central Insurance Company</t>
  </si>
  <si>
    <t>Argonaut Insurance Company</t>
  </si>
  <si>
    <t>Janet.K.Stanley@emcins.com</t>
  </si>
  <si>
    <t>Odyssey Reinsurance Company</t>
  </si>
  <si>
    <t>300 First Stamford Place</t>
  </si>
  <si>
    <t>Penny</t>
  </si>
  <si>
    <t>Ciaston</t>
  </si>
  <si>
    <t>203-940-8101</t>
  </si>
  <si>
    <t>pciaston@odysseyre.com</t>
  </si>
  <si>
    <t>Darr</t>
  </si>
  <si>
    <t>statcalls@wrbmag.com</t>
  </si>
  <si>
    <t>USW_Customer_Experience@farmersinsurance.com</t>
  </si>
  <si>
    <t>Wedel</t>
  </si>
  <si>
    <t>323-932-3776</t>
  </si>
  <si>
    <t>angela.wedel@farmersinsurance.com</t>
  </si>
  <si>
    <t>Great American Insurance Company of New York</t>
  </si>
  <si>
    <t>Ryan.Blohm@Sentry.com</t>
  </si>
  <si>
    <t>Eberius</t>
  </si>
  <si>
    <t>715-346-7639</t>
  </si>
  <si>
    <t>Alex.Eberius@Sentry.com</t>
  </si>
  <si>
    <t>Occidental Fire &amp; Casualty Company of North Carolina</t>
  </si>
  <si>
    <t>919-833+1600</t>
  </si>
  <si>
    <t>Alterra America Insurance Company</t>
  </si>
  <si>
    <t>9020 Stony Point Parkway, Suite 325</t>
  </si>
  <si>
    <t>Richmond</t>
  </si>
  <si>
    <t>Deborah</t>
  </si>
  <si>
    <t>Blood</t>
  </si>
  <si>
    <t>908-630-2725</t>
  </si>
  <si>
    <t>deborah.blood@alterra-us.com</t>
  </si>
  <si>
    <t>Harding</t>
  </si>
  <si>
    <t>908-630-2714</t>
  </si>
  <si>
    <t>michael.harding@alterra-us.com</t>
  </si>
  <si>
    <t>Freedom Specialty Insurance Company</t>
  </si>
  <si>
    <t>8877 N Gainey Center Drive</t>
  </si>
  <si>
    <t>Westfield Insurance Company</t>
  </si>
  <si>
    <t>FAIRMONT SPECIALTY INSURANCE COMPANY</t>
  </si>
  <si>
    <t>250 COMMECIAL STREET</t>
  </si>
  <si>
    <t xml:space="preserve">Luci </t>
  </si>
  <si>
    <t>Westfield National Insurance Company</t>
  </si>
  <si>
    <t>250 Commercial Street</t>
  </si>
  <si>
    <t>Suite 5000</t>
  </si>
  <si>
    <t>FAIRMONT PREMIER INSURANCE COMPANY</t>
  </si>
  <si>
    <t>904-997-7349</t>
  </si>
  <si>
    <t>Christopher.Blum@pandcins.com</t>
  </si>
  <si>
    <t xml:space="preserve">Ryan </t>
  </si>
  <si>
    <t xml:space="preserve">Alex </t>
  </si>
  <si>
    <t>Alex.Eberius.Sentry.com</t>
  </si>
  <si>
    <t>TIG INSURANCE COMPANY</t>
  </si>
  <si>
    <t>100 William Street</t>
  </si>
  <si>
    <t>5th floo</t>
  </si>
  <si>
    <t>GENERAL FIDELITY INSURANCE COMPANY</t>
  </si>
  <si>
    <t>VALIANT INSURANCE COMPANY</t>
  </si>
  <si>
    <t>Response Worldwide Insurance Company</t>
  </si>
  <si>
    <t>Americas Insurance Company</t>
  </si>
  <si>
    <t>400 Poydras St.</t>
  </si>
  <si>
    <t>Suite 2000</t>
  </si>
  <si>
    <t>New Orleans</t>
  </si>
  <si>
    <t>Mary Lynn</t>
  </si>
  <si>
    <t>Madden</t>
  </si>
  <si>
    <t>504-353-4159</t>
  </si>
  <si>
    <t>marylynn.madden@americas-insurance.com</t>
  </si>
  <si>
    <t>McNabb</t>
  </si>
  <si>
    <t>504-353-4157</t>
  </si>
  <si>
    <t>frank.mcnabb@americas-insurance.com</t>
  </si>
  <si>
    <t>Southern Insurance Company of Virginia</t>
  </si>
  <si>
    <t>1195 River Road</t>
  </si>
  <si>
    <t>Marietta</t>
  </si>
  <si>
    <t>Cyril</t>
  </si>
  <si>
    <t>Greenya</t>
  </si>
  <si>
    <t>717-426-1931</t>
  </si>
  <si>
    <t>cygreenya@donegalgroup.com</t>
  </si>
  <si>
    <t>Jason</t>
  </si>
  <si>
    <t>McAfee</t>
  </si>
  <si>
    <t>jasonmcafee@donegalgroup.com</t>
  </si>
  <si>
    <t>203-542-3836</t>
  </si>
  <si>
    <t>nancy.wodarczyk@qbe.us.com</t>
  </si>
  <si>
    <t>American States Preferred Insurance Company</t>
  </si>
  <si>
    <t>XL Specialty Insurance Co.</t>
  </si>
  <si>
    <t>Manette</t>
  </si>
  <si>
    <t>Moreno</t>
  </si>
  <si>
    <t>310-468-8748</t>
  </si>
  <si>
    <t>reg_affairs@toyota.com</t>
  </si>
  <si>
    <t>XL Insurance Co. of NY</t>
  </si>
  <si>
    <t>Westport Insurance Corporation</t>
  </si>
  <si>
    <t xml:space="preserve">Jayne </t>
  </si>
  <si>
    <t>Response Insurance Company</t>
  </si>
  <si>
    <t>Tower Insurance Company of New York</t>
  </si>
  <si>
    <t>120 Broadway, 31st Floor</t>
  </si>
  <si>
    <t xml:space="preserve">Rosa </t>
  </si>
  <si>
    <t>Rios</t>
  </si>
  <si>
    <t>201-291-7405</t>
  </si>
  <si>
    <t>datacalls@twrgrp.com</t>
  </si>
  <si>
    <t>Cerny</t>
  </si>
  <si>
    <t>207-228-0226</t>
  </si>
  <si>
    <t xml:space="preserve">     and vice versa; otherwise column (11), and/or (12) and/or (13) of Self-Audit Section will be filled with yellow color.</t>
  </si>
  <si>
    <t>9. If column (8), or (9), or (10) is inputted, the worksheet expects the other two columns would be inputted too;</t>
  </si>
  <si>
    <t xml:space="preserve">    otherwise "Input Error" message will appear.</t>
  </si>
  <si>
    <t>10. If written premium is negative, so should be the written house years and coverage A (or C) insured amount,</t>
  </si>
  <si>
    <r>
      <rPr>
        <b/>
        <u/>
        <sz val="10"/>
        <color indexed="8"/>
        <rFont val="Arial"/>
        <family val="2"/>
      </rPr>
      <t>Actual Dollar</t>
    </r>
    <r>
      <rPr>
        <b/>
        <sz val="10"/>
        <color indexed="8"/>
        <rFont val="Arial"/>
        <family val="2"/>
      </rPr>
      <t xml:space="preserve"> Coverage A Insured Amount (Coverage C for HO-4 and HO-6)</t>
    </r>
  </si>
  <si>
    <t>February 1, 2015 if applicable or</t>
  </si>
  <si>
    <t>should be submitted by February 1, 2015 pursuant to N.C.G.S. §58-45-71. For those companies whose data is not</t>
  </si>
  <si>
    <t>available by the statutory deadline, the final date for submission is March 15, 2015.</t>
  </si>
  <si>
    <t>2014 North Carolina Homeowners' Coverage in the Beach Area and Coastal Area</t>
  </si>
  <si>
    <t xml:space="preserve">   "CoNAICCodeXXXXX-2014 NC Homeowners' Coverage in the Beach and Coastal Area"</t>
  </si>
  <si>
    <t>Written House-Years</t>
  </si>
  <si>
    <t>Policy</t>
  </si>
  <si>
    <t>Date</t>
  </si>
  <si>
    <t>Expiration</t>
  </si>
  <si>
    <t>Insured Amt</t>
  </si>
  <si>
    <t>Report</t>
  </si>
  <si>
    <t>Written</t>
  </si>
  <si>
    <t>Cancelled/Expired</t>
  </si>
  <si>
    <t>Policy 1</t>
  </si>
  <si>
    <t>Policy 2</t>
  </si>
  <si>
    <t>Policy 3</t>
  </si>
  <si>
    <t>Policy 4</t>
  </si>
  <si>
    <t>Policy 5</t>
  </si>
  <si>
    <t>Beginning</t>
  </si>
  <si>
    <t>Ending</t>
  </si>
  <si>
    <t>Effective Date</t>
  </si>
  <si>
    <t>House-Yrs</t>
  </si>
  <si>
    <t>(a)</t>
  </si>
  <si>
    <t>(b)</t>
  </si>
  <si>
    <t>(d)</t>
  </si>
  <si>
    <t>(f)</t>
  </si>
  <si>
    <t>(g)</t>
  </si>
  <si>
    <t xml:space="preserve">(c) </t>
  </si>
  <si>
    <t xml:space="preserve">(e) </t>
  </si>
  <si>
    <t xml:space="preserve">(8) x (e) </t>
  </si>
  <si>
    <t>(8) x (d)</t>
  </si>
  <si>
    <t>Actual Dollar Coverage A Insured Amount (Coverage C for HO-4 and HO-6)</t>
  </si>
  <si>
    <t>Actual Written Premium (Exclude Coastal Pool or Beach Plan Portion)</t>
  </si>
  <si>
    <t>TOTAL TO REPORT</t>
  </si>
  <si>
    <t>Calculation Examples</t>
  </si>
  <si>
    <t>Report Actual</t>
  </si>
  <si>
    <t>Coverage A</t>
  </si>
  <si>
    <t>(Coverage C for</t>
  </si>
  <si>
    <t>HO-4 and HO-6)</t>
  </si>
  <si>
    <t>Written Prem</t>
  </si>
  <si>
    <t>(Exclude Coastal</t>
  </si>
  <si>
    <t>Pool or Beach</t>
  </si>
  <si>
    <t>Plan Portion)</t>
  </si>
  <si>
    <t>Actual</t>
  </si>
  <si>
    <t>An Insurance Company wrote 5 Consent-to-rate policies for Homeowners forms, Full coverage in Beach Area</t>
  </si>
  <si>
    <t>Beginning Data Year:</t>
  </si>
  <si>
    <t xml:space="preserve">    "Input Error" or cell is filled with yellow color, you need to recheck your input data and/or let us know.</t>
  </si>
  <si>
    <t>2. Input numbers with decimal points allowed.</t>
  </si>
  <si>
    <t>Instructions below in red are new changes from last year. Also the new worksheet CalculationExamples</t>
  </si>
  <si>
    <t>illustrates some typical calculations.</t>
  </si>
  <si>
    <t>2014 Data Report</t>
  </si>
  <si>
    <t>Ending Data Year:</t>
  </si>
  <si>
    <t>Effective</t>
  </si>
  <si>
    <t xml:space="preserve">    cancelled during 2014, pro-rate the written house-year.</t>
  </si>
  <si>
    <t xml:space="preserve">    as of December 31, 2014, count each residential unit in the policy as 1.0 written house year. Policies that were </t>
  </si>
  <si>
    <r>
      <t xml:space="preserve">    Consider policies </t>
    </r>
    <r>
      <rPr>
        <sz val="11"/>
        <color rgb="FFFF0000"/>
        <rFont val="Arial"/>
        <family val="2"/>
      </rPr>
      <t>with effective dates from January 1, 2014 through December 30, 2014</t>
    </r>
    <r>
      <rPr>
        <sz val="11"/>
        <rFont val="Arial"/>
        <family val="2"/>
      </rPr>
      <t xml:space="preserve">.  If policy was still in effect </t>
    </r>
  </si>
  <si>
    <t xml:space="preserve">    with the written house-year.</t>
  </si>
  <si>
    <r>
      <t xml:space="preserve">    as of December 31, 2014, coverage insured amount for each residential unit in the policy is the </t>
    </r>
    <r>
      <rPr>
        <u/>
        <sz val="11"/>
        <rFont val="Arial"/>
        <family val="2"/>
      </rPr>
      <t>actual dollar</t>
    </r>
    <r>
      <rPr>
        <sz val="11"/>
        <rFont val="Arial"/>
        <family val="2"/>
      </rPr>
      <t xml:space="preserve"> coverage </t>
    </r>
  </si>
  <si>
    <t xml:space="preserve">    insurance amount. Policies that were cancelled during 2014, pro-rate the coverage amount in the same manner as </t>
  </si>
  <si>
    <r>
      <t xml:space="preserve">    as of December 31, 2014, the written premium for each residential unit in the policy is the </t>
    </r>
    <r>
      <rPr>
        <u/>
        <sz val="11"/>
        <rFont val="Arial"/>
        <family val="2"/>
      </rPr>
      <t>actual</t>
    </r>
    <r>
      <rPr>
        <sz val="11"/>
        <rFont val="Arial"/>
        <family val="2"/>
      </rPr>
      <t xml:space="preserve"> written premium </t>
    </r>
  </si>
  <si>
    <t xml:space="preserve">    amount. Policies that were cancelled during 2014, pro-rate the written premium in the same manner as with the </t>
  </si>
  <si>
    <t xml:space="preserve">    written house-year.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</si>
</sst>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409]mmmm\ d\,\ yyyy;@"/>
    <numFmt numFmtId="165" formatCode="0;\-0;\-"/>
    <numFmt numFmtId="166" formatCode="0;\-0;\ \-"/>
    <numFmt numFmtId="167" formatCode="mmm\ dd\,\ yyyy"/>
    <numFmt numFmtId="168" formatCode="&quot;$&quot;#,##0.00"/>
    <numFmt numFmtId="169" formatCode="&quot;$&quot;#,##0"/>
    <numFmt numFmtId="170" formatCode="0.0"/>
    <numFmt numFmtId="171" formatCode="0_);\(0\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1"/>
      <color indexed="12"/>
      <name val="Arial"/>
      <family val="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u/>
      <sz val="11"/>
      <name val="Arial"/>
      <family val="2"/>
    </font>
    <font>
      <b/>
      <u/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b/>
      <u/>
      <sz val="11"/>
      <color theme="1"/>
      <name val="Arial"/>
      <family val="2"/>
    </font>
    <font>
      <sz val="11"/>
      <color rgb="FF0066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800000"/>
      <name val="Arial"/>
      <family val="2"/>
    </font>
    <font>
      <u/>
      <sz val="11"/>
      <color theme="10"/>
      <name val="Arial"/>
      <family val="2"/>
    </font>
    <font>
      <sz val="11"/>
      <color rgb="FFFF0000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FF"/>
      <name val="Arial"/>
      <family val="2"/>
    </font>
    <font>
      <b/>
      <sz val="11"/>
      <color rgb="FF0000FF"/>
      <name val="Times New Roman"/>
      <family val="1"/>
    </font>
    <font>
      <b/>
      <sz val="11"/>
      <name val="Times New Roman"/>
      <family val="1"/>
    </font>
    <font>
      <b/>
      <sz val="11"/>
      <color rgb="FF0066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8000"/>
      </left>
      <right/>
      <top style="thick">
        <color rgb="FF008000"/>
      </top>
      <bottom/>
      <diagonal/>
    </border>
    <border>
      <left/>
      <right/>
      <top style="thick">
        <color rgb="FF008000"/>
      </top>
      <bottom/>
      <diagonal/>
    </border>
    <border>
      <left/>
      <right style="thick">
        <color rgb="FF008000"/>
      </right>
      <top style="thick">
        <color rgb="FF008000"/>
      </top>
      <bottom/>
      <diagonal/>
    </border>
    <border>
      <left style="thick">
        <color rgb="FF008000"/>
      </left>
      <right/>
      <top/>
      <bottom/>
      <diagonal/>
    </border>
    <border>
      <left/>
      <right style="thick">
        <color rgb="FF008000"/>
      </right>
      <top/>
      <bottom/>
      <diagonal/>
    </border>
    <border>
      <left style="thick">
        <color rgb="FF008000"/>
      </left>
      <right/>
      <top/>
      <bottom style="thick">
        <color rgb="FF008000"/>
      </bottom>
      <diagonal/>
    </border>
    <border>
      <left/>
      <right/>
      <top/>
      <bottom style="thick">
        <color rgb="FF008000"/>
      </bottom>
      <diagonal/>
    </border>
    <border>
      <left/>
      <right style="thick">
        <color rgb="FF008000"/>
      </right>
      <top/>
      <bottom style="thick">
        <color rgb="FF008000"/>
      </bottom>
      <diagonal/>
    </border>
    <border>
      <left style="thick">
        <color rgb="FF006600"/>
      </left>
      <right/>
      <top style="thick">
        <color rgb="FF006600"/>
      </top>
      <bottom/>
      <diagonal/>
    </border>
    <border>
      <left/>
      <right/>
      <top style="thick">
        <color rgb="FF006600"/>
      </top>
      <bottom/>
      <diagonal/>
    </border>
    <border>
      <left style="thick">
        <color rgb="FF006600"/>
      </left>
      <right/>
      <top/>
      <bottom/>
      <diagonal/>
    </border>
    <border>
      <left/>
      <right style="thick">
        <color rgb="FF006600"/>
      </right>
      <top style="thick">
        <color rgb="FF006600"/>
      </top>
      <bottom/>
      <diagonal/>
    </border>
    <border>
      <left/>
      <right style="thick">
        <color rgb="FF006600"/>
      </right>
      <top/>
      <bottom/>
      <diagonal/>
    </border>
    <border>
      <left style="thick">
        <color rgb="FF006600"/>
      </left>
      <right/>
      <top/>
      <bottom style="thick">
        <color rgb="FF006600"/>
      </bottom>
      <diagonal/>
    </border>
    <border>
      <left/>
      <right/>
      <top/>
      <bottom style="thick">
        <color rgb="FF006600"/>
      </bottom>
      <diagonal/>
    </border>
    <border>
      <left/>
      <right style="thick">
        <color rgb="FF006600"/>
      </right>
      <top/>
      <bottom style="thick">
        <color rgb="FF006600"/>
      </bottom>
      <diagonal/>
    </border>
    <border>
      <left/>
      <right style="thick">
        <color rgb="FF006600"/>
      </right>
      <top/>
      <bottom style="thin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196">
    <xf numFmtId="0" fontId="0" fillId="0" borderId="0" xfId="0"/>
    <xf numFmtId="0" fontId="19" fillId="0" borderId="0" xfId="0" applyFont="1"/>
    <xf numFmtId="0" fontId="20" fillId="0" borderId="0" xfId="2" applyFont="1" applyFill="1" applyBorder="1" applyAlignment="1" applyProtection="1">
      <alignment horizontal="left"/>
    </xf>
    <xf numFmtId="0" fontId="21" fillId="0" borderId="2" xfId="0" applyFont="1" applyBorder="1" applyProtection="1"/>
    <xf numFmtId="0" fontId="21" fillId="0" borderId="3" xfId="0" applyFont="1" applyBorder="1" applyProtection="1"/>
    <xf numFmtId="0" fontId="21" fillId="0" borderId="4" xfId="0" applyFont="1" applyBorder="1" applyProtection="1"/>
    <xf numFmtId="0" fontId="21" fillId="0" borderId="0" xfId="0" applyFont="1" applyProtection="1"/>
    <xf numFmtId="0" fontId="21" fillId="0" borderId="5" xfId="0" applyFont="1" applyBorder="1" applyProtection="1"/>
    <xf numFmtId="0" fontId="21" fillId="0" borderId="0" xfId="0" applyFont="1" applyBorder="1" applyProtection="1"/>
    <xf numFmtId="0" fontId="21" fillId="0" borderId="6" xfId="0" applyFont="1" applyBorder="1" applyProtection="1"/>
    <xf numFmtId="0" fontId="11" fillId="0" borderId="0" xfId="4" applyFont="1" applyBorder="1" applyAlignment="1" applyProtection="1"/>
    <xf numFmtId="0" fontId="22" fillId="0" borderId="0" xfId="0" applyFont="1" applyBorder="1" applyProtection="1"/>
    <xf numFmtId="0" fontId="23" fillId="0" borderId="0" xfId="0" applyFont="1" applyBorder="1" applyProtection="1"/>
    <xf numFmtId="0" fontId="21" fillId="0" borderId="0" xfId="0" applyFont="1" applyBorder="1" applyAlignment="1" applyProtection="1"/>
    <xf numFmtId="0" fontId="21" fillId="0" borderId="6" xfId="0" applyFont="1" applyBorder="1" applyAlignment="1" applyProtection="1"/>
    <xf numFmtId="0" fontId="24" fillId="0" borderId="0" xfId="0" applyFont="1" applyBorder="1" applyProtection="1"/>
    <xf numFmtId="0" fontId="24" fillId="0" borderId="0" xfId="0" applyFont="1" applyFill="1" applyBorder="1" applyProtection="1"/>
    <xf numFmtId="0" fontId="21" fillId="0" borderId="0" xfId="0" applyFont="1" applyFill="1" applyBorder="1" applyProtection="1"/>
    <xf numFmtId="0" fontId="21" fillId="0" borderId="7" xfId="0" applyFont="1" applyBorder="1" applyProtection="1"/>
    <xf numFmtId="0" fontId="21" fillId="0" borderId="8" xfId="0" applyFont="1" applyBorder="1" applyProtection="1"/>
    <xf numFmtId="0" fontId="21" fillId="0" borderId="9" xfId="0" applyFont="1" applyBorder="1" applyProtection="1"/>
    <xf numFmtId="0" fontId="11" fillId="0" borderId="0" xfId="2" applyFont="1" applyBorder="1" applyProtection="1"/>
    <xf numFmtId="0" fontId="11" fillId="0" borderId="0" xfId="2" applyFont="1" applyBorder="1" applyAlignment="1" applyProtection="1">
      <alignment horizontal="right"/>
    </xf>
    <xf numFmtId="0" fontId="7" fillId="0" borderId="0" xfId="2" applyFont="1" applyBorder="1" applyAlignment="1" applyProtection="1">
      <alignment horizontal="left"/>
    </xf>
    <xf numFmtId="0" fontId="11" fillId="0" borderId="0" xfId="2" quotePrefix="1" applyFont="1" applyBorder="1" applyAlignment="1" applyProtection="1">
      <alignment horizontal="center"/>
    </xf>
    <xf numFmtId="0" fontId="13" fillId="0" borderId="0" xfId="2" applyFont="1" applyBorder="1" applyAlignment="1" applyProtection="1">
      <alignment horizontal="left"/>
    </xf>
    <xf numFmtId="165" fontId="7" fillId="0" borderId="0" xfId="2" applyNumberFormat="1" applyFont="1" applyBorder="1" applyAlignment="1" applyProtection="1">
      <alignment horizontal="right"/>
    </xf>
    <xf numFmtId="166" fontId="7" fillId="0" borderId="0" xfId="2" applyNumberFormat="1" applyFont="1" applyFill="1" applyBorder="1" applyAlignment="1" applyProtection="1">
      <alignment horizontal="left"/>
    </xf>
    <xf numFmtId="0" fontId="20" fillId="2" borderId="0" xfId="2" quotePrefix="1" applyFont="1" applyFill="1" applyBorder="1" applyAlignment="1" applyProtection="1">
      <alignment horizontal="left"/>
      <protection locked="0"/>
    </xf>
    <xf numFmtId="0" fontId="25" fillId="2" borderId="0" xfId="2" applyFont="1" applyFill="1" applyBorder="1" applyAlignment="1" applyProtection="1">
      <alignment horizontal="left"/>
      <protection locked="0"/>
    </xf>
    <xf numFmtId="0" fontId="21" fillId="0" borderId="0" xfId="0" applyFont="1" applyFill="1" applyProtection="1"/>
    <xf numFmtId="0" fontId="26" fillId="0" borderId="0" xfId="0" applyFont="1" applyProtection="1"/>
    <xf numFmtId="0" fontId="26" fillId="0" borderId="0" xfId="0" applyFont="1" applyAlignment="1" applyProtection="1">
      <alignment horizontal="center"/>
    </xf>
    <xf numFmtId="0" fontId="26" fillId="0" borderId="0" xfId="0" applyFont="1" applyFill="1" applyProtection="1"/>
    <xf numFmtId="0" fontId="26" fillId="0" borderId="0" xfId="0" applyFont="1" applyFill="1" applyAlignment="1" applyProtection="1">
      <alignment horizontal="center"/>
    </xf>
    <xf numFmtId="0" fontId="21" fillId="0" borderId="10" xfId="0" applyFont="1" applyBorder="1" applyProtection="1"/>
    <xf numFmtId="0" fontId="21" fillId="0" borderId="11" xfId="0" applyFont="1" applyBorder="1" applyProtection="1"/>
    <xf numFmtId="0" fontId="21" fillId="0" borderId="12" xfId="0" applyFont="1" applyBorder="1" applyProtection="1"/>
    <xf numFmtId="0" fontId="26" fillId="0" borderId="0" xfId="0" applyFont="1" applyBorder="1" applyProtection="1"/>
    <xf numFmtId="0" fontId="26" fillId="0" borderId="0" xfId="0" applyFont="1" applyBorder="1" applyAlignment="1" applyProtection="1">
      <alignment horizontal="center"/>
    </xf>
    <xf numFmtId="164" fontId="27" fillId="0" borderId="0" xfId="0" applyNumberFormat="1" applyFont="1" applyBorder="1" applyProtection="1"/>
    <xf numFmtId="0" fontId="28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>
      <alignment horizontal="right"/>
    </xf>
    <xf numFmtId="0" fontId="26" fillId="0" borderId="0" xfId="0" quotePrefix="1" applyFont="1" applyBorder="1" applyAlignment="1" applyProtection="1">
      <alignment horizontal="center"/>
    </xf>
    <xf numFmtId="0" fontId="27" fillId="0" borderId="0" xfId="0" applyFont="1" applyBorder="1" applyAlignment="1" applyProtection="1">
      <alignment horizontal="center" wrapText="1"/>
    </xf>
    <xf numFmtId="0" fontId="27" fillId="0" borderId="0" xfId="0" applyFont="1" applyBorder="1" applyAlignment="1" applyProtection="1">
      <alignment horizontal="center"/>
    </xf>
    <xf numFmtId="0" fontId="27" fillId="0" borderId="0" xfId="0" applyFont="1" applyBorder="1" applyAlignment="1">
      <alignment horizontal="center" wrapText="1"/>
    </xf>
    <xf numFmtId="0" fontId="27" fillId="0" borderId="0" xfId="0" applyFont="1" applyFill="1" applyBorder="1" applyAlignment="1">
      <alignment horizontal="center" wrapText="1"/>
    </xf>
    <xf numFmtId="0" fontId="26" fillId="0" borderId="0" xfId="0" applyFont="1" applyBorder="1" applyAlignment="1" applyProtection="1">
      <alignment horizontal="left"/>
    </xf>
    <xf numFmtId="3" fontId="29" fillId="2" borderId="0" xfId="0" applyNumberFormat="1" applyFont="1" applyFill="1" applyBorder="1" applyProtection="1">
      <protection locked="0"/>
    </xf>
    <xf numFmtId="3" fontId="29" fillId="0" borderId="0" xfId="0" applyNumberFormat="1" applyFont="1" applyFill="1" applyBorder="1"/>
    <xf numFmtId="0" fontId="26" fillId="0" borderId="0" xfId="0" applyFont="1" applyFill="1" applyBorder="1"/>
    <xf numFmtId="3" fontId="28" fillId="2" borderId="0" xfId="0" applyNumberFormat="1" applyFont="1" applyFill="1" applyBorder="1" applyProtection="1">
      <protection locked="0"/>
    </xf>
    <xf numFmtId="3" fontId="28" fillId="0" borderId="0" xfId="0" applyNumberFormat="1" applyFont="1" applyFill="1" applyBorder="1"/>
    <xf numFmtId="0" fontId="26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3" fontId="29" fillId="0" borderId="0" xfId="0" applyNumberFormat="1" applyFont="1" applyFill="1" applyBorder="1" applyProtection="1"/>
    <xf numFmtId="0" fontId="26" fillId="0" borderId="0" xfId="0" applyFont="1" applyFill="1" applyBorder="1" applyAlignment="1" applyProtection="1">
      <alignment horizontal="left"/>
    </xf>
    <xf numFmtId="3" fontId="30" fillId="0" borderId="0" xfId="0" applyNumberFormat="1" applyFont="1" applyFill="1" applyBorder="1" applyProtection="1"/>
    <xf numFmtId="0" fontId="26" fillId="0" borderId="10" xfId="0" applyFont="1" applyBorder="1" applyProtection="1"/>
    <xf numFmtId="0" fontId="26" fillId="0" borderId="11" xfId="0" applyFont="1" applyBorder="1" applyProtection="1"/>
    <xf numFmtId="0" fontId="26" fillId="0" borderId="11" xfId="0" applyFont="1" applyBorder="1" applyAlignment="1" applyProtection="1">
      <alignment horizontal="center"/>
    </xf>
    <xf numFmtId="0" fontId="26" fillId="0" borderId="13" xfId="0" applyFont="1" applyBorder="1" applyProtection="1"/>
    <xf numFmtId="0" fontId="26" fillId="0" borderId="12" xfId="0" applyFont="1" applyBorder="1" applyProtection="1"/>
    <xf numFmtId="0" fontId="26" fillId="0" borderId="14" xfId="0" applyFont="1" applyBorder="1" applyProtection="1"/>
    <xf numFmtId="0" fontId="26" fillId="0" borderId="12" xfId="0" quotePrefix="1" applyFont="1" applyBorder="1" applyAlignment="1" applyProtection="1">
      <alignment horizontal="center"/>
    </xf>
    <xf numFmtId="0" fontId="26" fillId="0" borderId="14" xfId="0" quotePrefix="1" applyFont="1" applyBorder="1" applyAlignment="1" applyProtection="1">
      <alignment horizontal="center"/>
    </xf>
    <xf numFmtId="0" fontId="27" fillId="0" borderId="12" xfId="0" applyFont="1" applyBorder="1" applyAlignment="1" applyProtection="1">
      <alignment horizontal="center"/>
    </xf>
    <xf numFmtId="0" fontId="27" fillId="0" borderId="14" xfId="0" applyFont="1" applyFill="1" applyBorder="1" applyAlignment="1">
      <alignment horizontal="center" wrapText="1"/>
    </xf>
    <xf numFmtId="0" fontId="26" fillId="0" borderId="12" xfId="0" applyFont="1" applyBorder="1" applyAlignment="1" applyProtection="1">
      <alignment horizontal="center"/>
    </xf>
    <xf numFmtId="4" fontId="29" fillId="0" borderId="14" xfId="0" applyNumberFormat="1" applyFont="1" applyFill="1" applyBorder="1"/>
    <xf numFmtId="0" fontId="26" fillId="0" borderId="14" xfId="0" applyFont="1" applyFill="1" applyBorder="1"/>
    <xf numFmtId="4" fontId="28" fillId="0" borderId="14" xfId="0" applyNumberFormat="1" applyFont="1" applyFill="1" applyBorder="1"/>
    <xf numFmtId="0" fontId="26" fillId="0" borderId="12" xfId="0" applyFont="1" applyFill="1" applyBorder="1" applyAlignment="1" applyProtection="1">
      <alignment horizontal="center"/>
    </xf>
    <xf numFmtId="0" fontId="26" fillId="0" borderId="15" xfId="0" applyFont="1" applyBorder="1" applyAlignment="1" applyProtection="1">
      <alignment horizontal="center"/>
    </xf>
    <xf numFmtId="0" fontId="26" fillId="0" borderId="16" xfId="0" applyFont="1" applyBorder="1" applyAlignment="1" applyProtection="1">
      <alignment horizontal="center"/>
    </xf>
    <xf numFmtId="0" fontId="26" fillId="0" borderId="16" xfId="0" applyFont="1" applyBorder="1" applyProtection="1"/>
    <xf numFmtId="0" fontId="26" fillId="0" borderId="16" xfId="0" applyFont="1" applyBorder="1" applyAlignment="1" applyProtection="1">
      <alignment horizontal="left"/>
    </xf>
    <xf numFmtId="3" fontId="28" fillId="2" borderId="16" xfId="0" applyNumberFormat="1" applyFont="1" applyFill="1" applyBorder="1" applyProtection="1">
      <protection locked="0"/>
    </xf>
    <xf numFmtId="3" fontId="28" fillId="0" borderId="16" xfId="0" applyNumberFormat="1" applyFont="1" applyFill="1" applyBorder="1"/>
    <xf numFmtId="4" fontId="28" fillId="0" borderId="17" xfId="0" applyNumberFormat="1" applyFont="1" applyFill="1" applyBorder="1"/>
    <xf numFmtId="0" fontId="12" fillId="0" borderId="12" xfId="2" applyFont="1" applyBorder="1" applyProtection="1"/>
    <xf numFmtId="0" fontId="11" fillId="0" borderId="12" xfId="2" applyFont="1" applyBorder="1" applyAlignment="1" applyProtection="1">
      <alignment horizontal="left"/>
    </xf>
    <xf numFmtId="0" fontId="24" fillId="0" borderId="0" xfId="0" applyFont="1" applyBorder="1" applyAlignment="1" applyProtection="1"/>
    <xf numFmtId="0" fontId="11" fillId="0" borderId="0" xfId="0" quotePrefix="1" applyFont="1" applyFill="1" applyBorder="1" applyProtection="1"/>
    <xf numFmtId="0" fontId="12" fillId="0" borderId="0" xfId="0" applyFont="1" applyBorder="1" applyProtection="1"/>
    <xf numFmtId="0" fontId="11" fillId="0" borderId="0" xfId="4" applyFont="1" applyBorder="1" applyAlignment="1" applyProtection="1">
      <alignment vertical="center"/>
    </xf>
    <xf numFmtId="0" fontId="11" fillId="0" borderId="6" xfId="4" applyFont="1" applyBorder="1" applyAlignment="1" applyProtection="1">
      <alignment vertical="center"/>
    </xf>
    <xf numFmtId="0" fontId="11" fillId="0" borderId="0" xfId="4" applyFont="1" applyBorder="1" applyAlignment="1" applyProtection="1">
      <alignment horizontal="center"/>
    </xf>
    <xf numFmtId="0" fontId="26" fillId="0" borderId="11" xfId="0" applyFont="1" applyFill="1" applyBorder="1"/>
    <xf numFmtId="0" fontId="27" fillId="0" borderId="0" xfId="0" applyFont="1" applyBorder="1" applyAlignment="1" applyProtection="1">
      <alignment horizontal="center"/>
    </xf>
    <xf numFmtId="0" fontId="28" fillId="3" borderId="0" xfId="0" applyFont="1" applyFill="1" applyBorder="1" applyAlignment="1" applyProtection="1">
      <alignment horizontal="left"/>
    </xf>
    <xf numFmtId="3" fontId="28" fillId="0" borderId="0" xfId="0" applyNumberFormat="1" applyFont="1" applyFill="1" applyBorder="1" applyProtection="1"/>
    <xf numFmtId="0" fontId="26" fillId="0" borderId="0" xfId="0" applyFont="1" applyFill="1" applyProtection="1">
      <protection locked="0"/>
    </xf>
    <xf numFmtId="0" fontId="26" fillId="0" borderId="0" xfId="0" applyFont="1" applyProtection="1">
      <protection locked="0"/>
    </xf>
    <xf numFmtId="0" fontId="26" fillId="0" borderId="0" xfId="0" applyFont="1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0" fontId="26" fillId="0" borderId="0" xfId="0" applyFont="1" applyBorder="1" applyAlignment="1" applyProtection="1">
      <alignment horizontal="left"/>
      <protection locked="0"/>
    </xf>
    <xf numFmtId="3" fontId="29" fillId="0" borderId="0" xfId="0" applyNumberFormat="1" applyFont="1" applyFill="1" applyBorder="1" applyProtection="1">
      <protection locked="0"/>
    </xf>
    <xf numFmtId="4" fontId="29" fillId="0" borderId="0" xfId="0" applyNumberFormat="1" applyFont="1" applyFill="1" applyBorder="1" applyProtection="1">
      <protection locked="0"/>
    </xf>
    <xf numFmtId="3" fontId="28" fillId="0" borderId="0" xfId="0" applyNumberFormat="1" applyFont="1" applyFill="1" applyBorder="1" applyProtection="1">
      <protection locked="0"/>
    </xf>
    <xf numFmtId="4" fontId="28" fillId="0" borderId="0" xfId="0" applyNumberFormat="1" applyFont="1" applyFill="1" applyBorder="1" applyProtection="1">
      <protection locked="0"/>
    </xf>
    <xf numFmtId="3" fontId="30" fillId="0" borderId="0" xfId="0" applyNumberFormat="1" applyFont="1" applyFill="1" applyBorder="1" applyProtection="1">
      <protection locked="0"/>
    </xf>
    <xf numFmtId="0" fontId="26" fillId="0" borderId="0" xfId="0" applyFont="1" applyFill="1" applyBorder="1" applyProtection="1">
      <protection locked="0"/>
    </xf>
    <xf numFmtId="0" fontId="26" fillId="0" borderId="0" xfId="0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164" fontId="27" fillId="0" borderId="0" xfId="0" applyNumberFormat="1" applyFont="1" applyBorder="1" applyAlignment="1" applyProtection="1">
      <alignment horizontal="left"/>
    </xf>
    <xf numFmtId="0" fontId="26" fillId="0" borderId="12" xfId="0" applyFont="1" applyBorder="1" applyAlignment="1" applyProtection="1">
      <alignment vertical="center"/>
    </xf>
    <xf numFmtId="0" fontId="18" fillId="0" borderId="0" xfId="0" applyFont="1"/>
    <xf numFmtId="4" fontId="29" fillId="2" borderId="0" xfId="0" applyNumberFormat="1" applyFont="1" applyFill="1" applyBorder="1" applyProtection="1">
      <protection locked="0"/>
    </xf>
    <xf numFmtId="4" fontId="28" fillId="2" borderId="0" xfId="0" applyNumberFormat="1" applyFont="1" applyFill="1" applyBorder="1" applyProtection="1">
      <protection locked="0"/>
    </xf>
    <xf numFmtId="4" fontId="28" fillId="2" borderId="16" xfId="0" applyNumberFormat="1" applyFont="1" applyFill="1" applyBorder="1" applyProtection="1">
      <protection locked="0"/>
    </xf>
    <xf numFmtId="4" fontId="29" fillId="0" borderId="0" xfId="0" applyNumberFormat="1" applyFont="1" applyFill="1" applyBorder="1"/>
    <xf numFmtId="4" fontId="28" fillId="0" borderId="0" xfId="0" applyNumberFormat="1" applyFont="1" applyFill="1" applyBorder="1"/>
    <xf numFmtId="4" fontId="28" fillId="0" borderId="16" xfId="0" applyNumberFormat="1" applyFont="1" applyFill="1" applyBorder="1"/>
    <xf numFmtId="164" fontId="33" fillId="0" borderId="0" xfId="0" applyNumberFormat="1" applyFont="1" applyBorder="1" applyAlignment="1" applyProtection="1">
      <alignment horizontal="left"/>
    </xf>
    <xf numFmtId="0" fontId="34" fillId="0" borderId="0" xfId="0" applyFont="1" applyAlignment="1">
      <alignment horizontal="center"/>
    </xf>
    <xf numFmtId="0" fontId="28" fillId="0" borderId="0" xfId="0" applyFont="1" applyBorder="1" applyAlignment="1" applyProtection="1">
      <alignment horizontal="left"/>
      <protection locked="0"/>
    </xf>
    <xf numFmtId="0" fontId="28" fillId="0" borderId="0" xfId="0" applyFont="1" applyBorder="1" applyAlignment="1" applyProtection="1">
      <alignment horizontal="center"/>
      <protection locked="0"/>
    </xf>
    <xf numFmtId="0" fontId="28" fillId="0" borderId="0" xfId="0" applyFont="1" applyFill="1" applyBorder="1" applyAlignment="1" applyProtection="1">
      <alignment horizontal="left"/>
      <protection locked="0"/>
    </xf>
    <xf numFmtId="0" fontId="28" fillId="0" borderId="0" xfId="0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/>
    <xf numFmtId="0" fontId="21" fillId="0" borderId="13" xfId="0" applyFont="1" applyBorder="1" applyProtection="1"/>
    <xf numFmtId="0" fontId="21" fillId="0" borderId="14" xfId="0" applyFont="1" applyBorder="1" applyProtection="1"/>
    <xf numFmtId="0" fontId="11" fillId="0" borderId="14" xfId="2" applyFont="1" applyBorder="1" applyProtection="1"/>
    <xf numFmtId="0" fontId="7" fillId="0" borderId="14" xfId="2" applyFont="1" applyBorder="1" applyAlignment="1" applyProtection="1">
      <alignment horizontal="left"/>
    </xf>
    <xf numFmtId="0" fontId="11" fillId="0" borderId="15" xfId="2" applyFont="1" applyBorder="1" applyAlignment="1" applyProtection="1">
      <alignment horizontal="left"/>
    </xf>
    <xf numFmtId="0" fontId="11" fillId="0" borderId="16" xfId="2" applyFont="1" applyBorder="1" applyAlignment="1" applyProtection="1">
      <alignment horizontal="right"/>
    </xf>
    <xf numFmtId="0" fontId="25" fillId="2" borderId="16" xfId="2" applyFont="1" applyFill="1" applyBorder="1" applyAlignment="1" applyProtection="1">
      <alignment horizontal="left"/>
      <protection locked="0"/>
    </xf>
    <xf numFmtId="165" fontId="7" fillId="0" borderId="16" xfId="2" applyNumberFormat="1" applyFont="1" applyBorder="1" applyAlignment="1" applyProtection="1">
      <alignment horizontal="right"/>
    </xf>
    <xf numFmtId="0" fontId="11" fillId="0" borderId="16" xfId="2" quotePrefix="1" applyFont="1" applyBorder="1" applyAlignment="1" applyProtection="1">
      <alignment horizontal="center"/>
    </xf>
    <xf numFmtId="0" fontId="11" fillId="0" borderId="17" xfId="2" applyFont="1" applyBorder="1" applyProtection="1"/>
    <xf numFmtId="0" fontId="14" fillId="0" borderId="0" xfId="0" applyFont="1" applyBorder="1" applyAlignment="1">
      <alignment horizontal="center" wrapText="1"/>
    </xf>
    <xf numFmtId="0" fontId="36" fillId="0" borderId="0" xfId="0" applyFont="1"/>
    <xf numFmtId="0" fontId="36" fillId="0" borderId="1" xfId="0" applyFont="1" applyBorder="1"/>
    <xf numFmtId="0" fontId="36" fillId="0" borderId="1" xfId="0" applyFont="1" applyBorder="1" applyAlignment="1">
      <alignment horizontal="center" wrapText="1"/>
    </xf>
    <xf numFmtId="0" fontId="36" fillId="0" borderId="0" xfId="0" applyFont="1" applyAlignment="1">
      <alignment wrapText="1"/>
    </xf>
    <xf numFmtId="0" fontId="37" fillId="0" borderId="0" xfId="0" applyFont="1" applyAlignment="1">
      <alignment horizontal="center" wrapText="1"/>
    </xf>
    <xf numFmtId="0" fontId="4" fillId="0" borderId="0" xfId="0" applyFont="1"/>
    <xf numFmtId="167" fontId="38" fillId="0" borderId="0" xfId="0" applyNumberFormat="1" applyFont="1" applyAlignment="1">
      <alignment horizontal="center"/>
    </xf>
    <xf numFmtId="17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7" fontId="11" fillId="0" borderId="0" xfId="0" applyNumberFormat="1" applyFont="1" applyAlignment="1">
      <alignment horizontal="center"/>
    </xf>
    <xf numFmtId="170" fontId="4" fillId="0" borderId="0" xfId="0" applyNumberFormat="1" applyFont="1" applyAlignment="1">
      <alignment horizontal="center"/>
    </xf>
    <xf numFmtId="0" fontId="35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11" fillId="0" borderId="0" xfId="0" applyFont="1" applyBorder="1" applyProtection="1"/>
    <xf numFmtId="0" fontId="11" fillId="0" borderId="0" xfId="0" applyFont="1" applyFill="1" applyBorder="1" applyProtection="1"/>
    <xf numFmtId="0" fontId="3" fillId="0" borderId="0" xfId="0" applyFont="1" applyBorder="1" applyAlignment="1" applyProtection="1"/>
    <xf numFmtId="0" fontId="40" fillId="0" borderId="0" xfId="0" applyFont="1" applyAlignment="1">
      <alignment horizontal="center" wrapText="1"/>
    </xf>
    <xf numFmtId="167" fontId="12" fillId="0" borderId="0" xfId="0" applyNumberFormat="1" applyFont="1" applyAlignment="1">
      <alignment horizontal="center"/>
    </xf>
    <xf numFmtId="0" fontId="2" fillId="0" borderId="0" xfId="0" applyFont="1"/>
    <xf numFmtId="171" fontId="36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4" fontId="4" fillId="0" borderId="0" xfId="0" applyNumberFormat="1" applyFont="1" applyAlignment="1">
      <alignment horizontal="center"/>
    </xf>
    <xf numFmtId="2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4" fontId="33" fillId="0" borderId="0" xfId="0" applyNumberFormat="1" applyFont="1" applyAlignment="1">
      <alignment horizontal="center"/>
    </xf>
    <xf numFmtId="2" fontId="39" fillId="0" borderId="0" xfId="0" applyNumberFormat="1" applyFont="1" applyAlignment="1">
      <alignment horizontal="center" wrapText="1"/>
    </xf>
    <xf numFmtId="3" fontId="39" fillId="0" borderId="0" xfId="0" applyNumberFormat="1" applyFont="1" applyAlignment="1">
      <alignment horizontal="center" wrapText="1"/>
    </xf>
    <xf numFmtId="4" fontId="39" fillId="0" borderId="0" xfId="0" applyNumberFormat="1" applyFont="1" applyAlignment="1">
      <alignment horizontal="center" wrapText="1"/>
    </xf>
    <xf numFmtId="167" fontId="41" fillId="0" borderId="0" xfId="0" applyNumberFormat="1" applyFont="1" applyAlignment="1" applyProtection="1">
      <alignment horizontal="center"/>
      <protection locked="0"/>
    </xf>
    <xf numFmtId="167" fontId="41" fillId="0" borderId="0" xfId="0" applyNumberFormat="1" applyFont="1" applyFill="1" applyAlignment="1" applyProtection="1">
      <alignment horizontal="center"/>
      <protection locked="0"/>
    </xf>
    <xf numFmtId="3" fontId="41" fillId="0" borderId="0" xfId="0" applyNumberFormat="1" applyFont="1" applyAlignment="1" applyProtection="1">
      <alignment horizontal="center"/>
      <protection locked="0"/>
    </xf>
    <xf numFmtId="4" fontId="41" fillId="0" borderId="0" xfId="0" applyNumberFormat="1" applyFont="1" applyAlignment="1" applyProtection="1">
      <alignment horizontal="center"/>
      <protection locked="0"/>
    </xf>
    <xf numFmtId="167" fontId="33" fillId="0" borderId="0" xfId="0" applyNumberFormat="1" applyFont="1" applyAlignment="1" applyProtection="1">
      <alignment horizontal="center"/>
    </xf>
    <xf numFmtId="167" fontId="33" fillId="0" borderId="0" xfId="0" applyNumberFormat="1" applyFont="1" applyFill="1" applyAlignment="1" applyProtection="1">
      <alignment horizontal="center"/>
    </xf>
    <xf numFmtId="3" fontId="33" fillId="0" borderId="0" xfId="0" applyNumberFormat="1" applyFont="1" applyAlignment="1" applyProtection="1">
      <alignment horizontal="center"/>
    </xf>
    <xf numFmtId="4" fontId="33" fillId="0" borderId="0" xfId="0" applyNumberFormat="1" applyFont="1" applyAlignment="1" applyProtection="1">
      <alignment horizontal="center"/>
    </xf>
    <xf numFmtId="0" fontId="4" fillId="0" borderId="0" xfId="0" applyFont="1" applyProtection="1"/>
    <xf numFmtId="0" fontId="11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167" fontId="11" fillId="0" borderId="0" xfId="0" applyNumberFormat="1" applyFont="1" applyFill="1" applyAlignment="1" applyProtection="1">
      <alignment horizontal="center"/>
    </xf>
    <xf numFmtId="167" fontId="11" fillId="0" borderId="0" xfId="0" applyNumberFormat="1" applyFont="1" applyAlignment="1" applyProtection="1">
      <alignment horizontal="center"/>
    </xf>
    <xf numFmtId="0" fontId="4" fillId="0" borderId="0" xfId="0" applyFont="1" applyFill="1" applyProtection="1"/>
    <xf numFmtId="3" fontId="33" fillId="0" borderId="0" xfId="0" applyNumberFormat="1" applyFont="1" applyFill="1" applyAlignment="1" applyProtection="1">
      <alignment horizontal="center"/>
    </xf>
    <xf numFmtId="4" fontId="33" fillId="0" borderId="0" xfId="0" applyNumberFormat="1" applyFont="1" applyFill="1" applyAlignment="1" applyProtection="1">
      <alignment horizontal="center"/>
    </xf>
    <xf numFmtId="167" fontId="38" fillId="0" borderId="0" xfId="0" applyNumberFormat="1" applyFont="1" applyFill="1" applyAlignment="1" applyProtection="1">
      <alignment horizontal="center"/>
    </xf>
    <xf numFmtId="169" fontId="38" fillId="0" borderId="0" xfId="0" applyNumberFormat="1" applyFont="1" applyFill="1" applyAlignment="1" applyProtection="1">
      <alignment horizontal="center"/>
    </xf>
    <xf numFmtId="168" fontId="38" fillId="0" borderId="0" xfId="0" applyNumberFormat="1" applyFont="1" applyFill="1" applyAlignment="1" applyProtection="1">
      <alignment horizontal="center"/>
    </xf>
    <xf numFmtId="0" fontId="33" fillId="0" borderId="0" xfId="0" applyFont="1" applyProtection="1"/>
    <xf numFmtId="167" fontId="20" fillId="0" borderId="0" xfId="0" applyNumberFormat="1" applyFont="1" applyAlignment="1" applyProtection="1">
      <alignment horizontal="center"/>
    </xf>
    <xf numFmtId="0" fontId="20" fillId="0" borderId="0" xfId="0" applyFont="1" applyProtection="1"/>
    <xf numFmtId="0" fontId="31" fillId="0" borderId="0" xfId="1" applyFont="1" applyBorder="1" applyAlignment="1" applyProtection="1">
      <alignment horizontal="center" vertical="center"/>
    </xf>
    <xf numFmtId="0" fontId="11" fillId="0" borderId="0" xfId="4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27" fillId="0" borderId="1" xfId="0" applyFont="1" applyBorder="1" applyAlignment="1" applyProtection="1">
      <alignment horizontal="center"/>
    </xf>
    <xf numFmtId="0" fontId="27" fillId="0" borderId="18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</cellXfs>
  <cellStyles count="6">
    <cellStyle name="Hyperlink" xfId="1" builtinId="8"/>
    <cellStyle name="Normal" xfId="0" builtinId="0"/>
    <cellStyle name="Normal 2" xfId="2"/>
    <cellStyle name="Normal 2 2" xfId="3"/>
    <cellStyle name="Normal 3" xfId="4"/>
    <cellStyle name="Normal 3 2" xfId="5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0000FF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171450</xdr:rowOff>
    </xdr:from>
    <xdr:to>
      <xdr:col>8</xdr:col>
      <xdr:colOff>200025</xdr:colOff>
      <xdr:row>6</xdr:row>
      <xdr:rowOff>38100</xdr:rowOff>
    </xdr:to>
    <xdr:pic>
      <xdr:nvPicPr>
        <xdr:cNvPr id="1369" name="Picture 1" descr="NCDOI-Letterhead---Actuarial-Service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6" r="4781" b="87311"/>
        <a:stretch>
          <a:fillRect/>
        </a:stretch>
      </xdr:blipFill>
      <xdr:spPr bwMode="auto">
        <a:xfrm>
          <a:off x="104775" y="114300"/>
          <a:ext cx="7419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taCall@ncdoi.gov" TargetMode="External"/><Relationship Id="rId1" Type="http://schemas.openxmlformats.org/officeDocument/2006/relationships/hyperlink" Target="http://www.ncdo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showGridLines="0" tabSelected="1" zoomScale="80" zoomScaleNormal="80" workbookViewId="0"/>
  </sheetViews>
  <sheetFormatPr defaultColWidth="9.109375" defaultRowHeight="13.8" x14ac:dyDescent="0.25"/>
  <cols>
    <col min="1" max="1" width="6.6640625" style="6" customWidth="1"/>
    <col min="2" max="2" width="13.6640625" style="6" customWidth="1"/>
    <col min="3" max="3" width="12.5546875" style="6" customWidth="1"/>
    <col min="4" max="4" width="16.33203125" style="6" customWidth="1"/>
    <col min="5" max="5" width="16.88671875" style="6" customWidth="1"/>
    <col min="6" max="6" width="16.33203125" style="6" customWidth="1"/>
    <col min="7" max="8" width="13.6640625" style="6" customWidth="1"/>
    <col min="9" max="9" width="7.6640625" style="6" customWidth="1"/>
    <col min="10" max="16384" width="9.109375" style="6"/>
  </cols>
  <sheetData>
    <row r="1" spans="1:9" ht="9" customHeight="1" thickTop="1" x14ac:dyDescent="0.25">
      <c r="A1" s="3"/>
      <c r="B1" s="4"/>
      <c r="C1" s="4"/>
      <c r="D1" s="4"/>
      <c r="E1" s="4"/>
      <c r="F1" s="4"/>
      <c r="G1" s="4"/>
      <c r="H1" s="4"/>
      <c r="I1" s="5"/>
    </row>
    <row r="2" spans="1:9" x14ac:dyDescent="0.25">
      <c r="A2" s="7"/>
      <c r="B2" s="8"/>
      <c r="C2" s="8"/>
      <c r="D2" s="8"/>
      <c r="E2" s="8"/>
      <c r="F2" s="8"/>
      <c r="G2" s="8"/>
      <c r="H2" s="8"/>
      <c r="I2" s="9"/>
    </row>
    <row r="3" spans="1:9" x14ac:dyDescent="0.25">
      <c r="A3" s="7"/>
      <c r="B3" s="8"/>
      <c r="C3" s="8"/>
      <c r="D3" s="8"/>
      <c r="E3" s="8"/>
      <c r="F3" s="8"/>
      <c r="G3" s="8"/>
      <c r="H3" s="8"/>
      <c r="I3" s="9"/>
    </row>
    <row r="4" spans="1:9" x14ac:dyDescent="0.25">
      <c r="A4" s="7"/>
      <c r="B4" s="8"/>
      <c r="C4" s="8"/>
      <c r="D4" s="8"/>
      <c r="E4" s="8"/>
      <c r="F4" s="8"/>
      <c r="G4" s="8"/>
      <c r="H4" s="8"/>
      <c r="I4" s="9"/>
    </row>
    <row r="5" spans="1:9" x14ac:dyDescent="0.25">
      <c r="A5" s="7"/>
      <c r="B5" s="8"/>
      <c r="C5" s="8"/>
      <c r="D5" s="8"/>
      <c r="E5" s="8"/>
      <c r="F5" s="8"/>
      <c r="G5" s="8"/>
      <c r="H5" s="8"/>
      <c r="I5" s="9"/>
    </row>
    <row r="6" spans="1:9" x14ac:dyDescent="0.25">
      <c r="A6" s="7"/>
      <c r="B6" s="8"/>
      <c r="C6" s="8"/>
      <c r="D6" s="8"/>
      <c r="E6" s="8"/>
      <c r="F6" s="8"/>
      <c r="G6" s="8"/>
      <c r="H6" s="8"/>
      <c r="I6" s="9"/>
    </row>
    <row r="7" spans="1:9" x14ac:dyDescent="0.25">
      <c r="A7" s="7"/>
      <c r="B7" s="8"/>
      <c r="C7" s="8"/>
      <c r="D7" s="8"/>
      <c r="E7" s="8"/>
      <c r="F7" s="8"/>
      <c r="G7" s="8"/>
      <c r="H7" s="8"/>
      <c r="I7" s="9"/>
    </row>
    <row r="8" spans="1:9" x14ac:dyDescent="0.25">
      <c r="A8" s="7"/>
      <c r="B8" s="189" t="s">
        <v>37</v>
      </c>
      <c r="C8" s="189"/>
      <c r="D8" s="86"/>
      <c r="E8" s="8"/>
      <c r="F8" s="8"/>
      <c r="G8" s="189" t="s">
        <v>39</v>
      </c>
      <c r="H8" s="189"/>
      <c r="I8" s="87"/>
    </row>
    <row r="9" spans="1:9" x14ac:dyDescent="0.25">
      <c r="A9" s="7"/>
      <c r="B9" s="189" t="s">
        <v>40</v>
      </c>
      <c r="C9" s="189"/>
      <c r="D9" s="86"/>
      <c r="E9" s="88" t="s">
        <v>38</v>
      </c>
      <c r="F9" s="10"/>
      <c r="G9" s="189" t="s">
        <v>59</v>
      </c>
      <c r="H9" s="189"/>
      <c r="I9" s="87"/>
    </row>
    <row r="10" spans="1:9" x14ac:dyDescent="0.25">
      <c r="A10" s="7"/>
      <c r="B10" s="188" t="s">
        <v>54</v>
      </c>
      <c r="C10" s="188"/>
      <c r="D10" s="86"/>
      <c r="E10" s="88" t="s">
        <v>41</v>
      </c>
      <c r="F10" s="10"/>
      <c r="G10" s="188" t="s">
        <v>55</v>
      </c>
      <c r="H10" s="188"/>
      <c r="I10" s="87"/>
    </row>
    <row r="11" spans="1:9" x14ac:dyDescent="0.25">
      <c r="A11" s="7"/>
      <c r="B11" s="8"/>
      <c r="C11" s="8"/>
      <c r="D11" s="8"/>
      <c r="E11" s="8"/>
      <c r="F11" s="8"/>
      <c r="G11" s="8"/>
      <c r="H11" s="8"/>
      <c r="I11" s="9"/>
    </row>
    <row r="12" spans="1:9" x14ac:dyDescent="0.25">
      <c r="A12" s="7"/>
      <c r="B12" s="11"/>
      <c r="C12" s="11" t="s">
        <v>87</v>
      </c>
      <c r="D12" s="85" t="s">
        <v>1480</v>
      </c>
      <c r="E12" s="8"/>
      <c r="F12" s="8"/>
      <c r="G12" s="8"/>
      <c r="H12" s="8"/>
      <c r="I12" s="9"/>
    </row>
    <row r="13" spans="1:9" x14ac:dyDescent="0.25">
      <c r="A13" s="7"/>
      <c r="B13" s="11"/>
      <c r="C13" s="11" t="s">
        <v>84</v>
      </c>
      <c r="D13" s="115" t="s">
        <v>1477</v>
      </c>
      <c r="F13" s="115">
        <v>42078</v>
      </c>
      <c r="G13" s="8"/>
      <c r="H13" s="8"/>
      <c r="I13" s="9"/>
    </row>
    <row r="14" spans="1:9" ht="15.6" x14ac:dyDescent="0.3">
      <c r="A14" s="7"/>
      <c r="B14" s="11"/>
      <c r="C14" s="11"/>
      <c r="D14" s="12"/>
      <c r="E14" s="8"/>
      <c r="F14" s="8"/>
      <c r="G14" s="8"/>
      <c r="H14" s="8"/>
      <c r="I14" s="9"/>
    </row>
    <row r="15" spans="1:9" x14ac:dyDescent="0.25">
      <c r="A15" s="7"/>
      <c r="B15" s="13" t="s">
        <v>56</v>
      </c>
      <c r="C15" s="13"/>
      <c r="D15" s="13"/>
      <c r="E15" s="13"/>
      <c r="F15" s="13"/>
      <c r="G15" s="13"/>
      <c r="H15" s="13"/>
      <c r="I15" s="14"/>
    </row>
    <row r="16" spans="1:9" x14ac:dyDescent="0.25">
      <c r="A16" s="7"/>
      <c r="B16" s="13" t="s">
        <v>602</v>
      </c>
      <c r="C16" s="13"/>
      <c r="D16" s="13"/>
      <c r="E16" s="13"/>
      <c r="F16" s="13"/>
      <c r="G16" s="13"/>
      <c r="H16" s="13"/>
      <c r="I16" s="14"/>
    </row>
    <row r="17" spans="1:9" x14ac:dyDescent="0.25">
      <c r="A17" s="7"/>
      <c r="B17" s="13" t="s">
        <v>603</v>
      </c>
      <c r="C17" s="13"/>
      <c r="D17" s="13"/>
      <c r="E17" s="13"/>
      <c r="F17" s="13"/>
      <c r="G17" s="13"/>
      <c r="H17" s="13"/>
      <c r="I17" s="14"/>
    </row>
    <row r="18" spans="1:9" x14ac:dyDescent="0.25">
      <c r="A18" s="7"/>
      <c r="B18" s="13" t="s">
        <v>638</v>
      </c>
      <c r="C18" s="13"/>
      <c r="D18" s="13"/>
      <c r="E18" s="13"/>
      <c r="F18" s="13"/>
      <c r="G18" s="13"/>
      <c r="H18" s="13"/>
      <c r="I18" s="14"/>
    </row>
    <row r="19" spans="1:9" x14ac:dyDescent="0.25">
      <c r="A19" s="7"/>
      <c r="B19" s="122" t="s">
        <v>1478</v>
      </c>
      <c r="C19" s="13"/>
      <c r="D19" s="13"/>
      <c r="E19" s="13"/>
      <c r="F19" s="13"/>
      <c r="G19" s="13"/>
      <c r="H19" s="13"/>
      <c r="I19" s="14"/>
    </row>
    <row r="20" spans="1:9" x14ac:dyDescent="0.25">
      <c r="A20" s="7"/>
      <c r="B20" s="122" t="s">
        <v>1479</v>
      </c>
      <c r="C20" s="13"/>
      <c r="D20" s="13"/>
      <c r="E20" s="13"/>
      <c r="F20" s="13"/>
      <c r="G20" s="13"/>
      <c r="H20" s="13"/>
      <c r="I20" s="14"/>
    </row>
    <row r="21" spans="1:9" x14ac:dyDescent="0.25">
      <c r="A21" s="7"/>
      <c r="B21" s="13"/>
      <c r="C21" s="13"/>
      <c r="D21" s="13"/>
      <c r="E21" s="13"/>
      <c r="F21" s="13"/>
      <c r="G21" s="13"/>
      <c r="H21" s="13"/>
      <c r="I21" s="14"/>
    </row>
    <row r="22" spans="1:9" x14ac:dyDescent="0.25">
      <c r="A22" s="7"/>
      <c r="B22" s="83" t="s">
        <v>1186</v>
      </c>
      <c r="C22" s="13"/>
      <c r="D22" s="13"/>
      <c r="E22" s="13"/>
      <c r="F22" s="13"/>
      <c r="G22" s="13"/>
      <c r="H22" s="13"/>
      <c r="I22" s="14"/>
    </row>
    <row r="23" spans="1:9" x14ac:dyDescent="0.25">
      <c r="A23" s="7"/>
      <c r="B23" s="150" t="s">
        <v>1525</v>
      </c>
      <c r="C23" s="13"/>
      <c r="D23" s="13"/>
      <c r="E23" s="13"/>
      <c r="F23" s="13"/>
      <c r="G23" s="13"/>
      <c r="H23" s="13"/>
      <c r="I23" s="14"/>
    </row>
    <row r="24" spans="1:9" x14ac:dyDescent="0.25">
      <c r="A24" s="7"/>
      <c r="B24" s="150" t="s">
        <v>1526</v>
      </c>
      <c r="C24" s="13"/>
      <c r="D24" s="13"/>
      <c r="E24" s="13"/>
      <c r="F24" s="13"/>
      <c r="G24" s="13"/>
      <c r="H24" s="13"/>
      <c r="I24" s="14"/>
    </row>
    <row r="25" spans="1:9" x14ac:dyDescent="0.25">
      <c r="A25" s="7"/>
      <c r="B25" s="13"/>
      <c r="C25" s="13"/>
      <c r="D25" s="13"/>
      <c r="E25" s="13"/>
      <c r="F25" s="13"/>
      <c r="G25" s="13"/>
      <c r="H25" s="13"/>
      <c r="I25" s="14"/>
    </row>
    <row r="26" spans="1:9" x14ac:dyDescent="0.25">
      <c r="A26" s="7"/>
      <c r="B26" s="15" t="s">
        <v>61</v>
      </c>
      <c r="C26" s="8"/>
      <c r="D26" s="8"/>
      <c r="E26" s="8"/>
      <c r="F26" s="8"/>
      <c r="G26" s="8"/>
      <c r="H26" s="8"/>
      <c r="I26" s="9"/>
    </row>
    <row r="27" spans="1:9" x14ac:dyDescent="0.25">
      <c r="A27" s="7"/>
      <c r="B27" s="8" t="s">
        <v>92</v>
      </c>
      <c r="C27" s="8"/>
      <c r="D27" s="8"/>
      <c r="E27" s="8"/>
      <c r="F27" s="8"/>
      <c r="G27" s="8"/>
      <c r="H27" s="8"/>
      <c r="I27" s="9"/>
    </row>
    <row r="28" spans="1:9" x14ac:dyDescent="0.25">
      <c r="A28" s="7"/>
      <c r="B28" s="8" t="s">
        <v>57</v>
      </c>
      <c r="C28" s="8"/>
      <c r="D28" s="8"/>
      <c r="E28" s="8"/>
      <c r="F28" s="8"/>
      <c r="G28" s="8"/>
      <c r="H28" s="8"/>
      <c r="I28" s="9"/>
    </row>
    <row r="29" spans="1:9" x14ac:dyDescent="0.25">
      <c r="A29" s="7"/>
      <c r="B29" s="8" t="s">
        <v>86</v>
      </c>
      <c r="C29" s="8"/>
      <c r="D29" s="8"/>
      <c r="E29" s="8"/>
      <c r="F29" s="8"/>
      <c r="G29" s="8"/>
      <c r="H29" s="8"/>
      <c r="I29" s="9"/>
    </row>
    <row r="30" spans="1:9" x14ac:dyDescent="0.25">
      <c r="A30" s="7"/>
      <c r="B30" s="8" t="s">
        <v>85</v>
      </c>
      <c r="C30" s="8"/>
      <c r="D30" s="8"/>
      <c r="E30" s="8"/>
      <c r="F30" s="8"/>
      <c r="G30" s="8"/>
      <c r="H30" s="8"/>
      <c r="I30" s="9"/>
    </row>
    <row r="31" spans="1:9" x14ac:dyDescent="0.25">
      <c r="A31" s="7"/>
      <c r="B31" s="8" t="s">
        <v>81</v>
      </c>
      <c r="C31" s="8"/>
      <c r="D31" s="8"/>
      <c r="E31" s="8"/>
      <c r="F31" s="8"/>
      <c r="G31" s="8"/>
      <c r="H31" s="8"/>
      <c r="I31" s="9"/>
    </row>
    <row r="32" spans="1:9" x14ac:dyDescent="0.25">
      <c r="A32" s="7"/>
      <c r="B32" s="8" t="s">
        <v>58</v>
      </c>
      <c r="C32" s="8"/>
      <c r="D32" s="8"/>
      <c r="E32" s="8"/>
      <c r="F32" s="8"/>
      <c r="G32" s="8"/>
      <c r="H32" s="8"/>
      <c r="I32" s="9"/>
    </row>
    <row r="33" spans="1:9" x14ac:dyDescent="0.25">
      <c r="A33" s="7"/>
      <c r="B33" s="8" t="s">
        <v>604</v>
      </c>
      <c r="C33" s="8"/>
      <c r="D33" s="8"/>
      <c r="E33" s="8"/>
      <c r="F33" s="8"/>
      <c r="G33" s="8"/>
      <c r="H33" s="8"/>
      <c r="I33" s="9"/>
    </row>
    <row r="34" spans="1:9" x14ac:dyDescent="0.25">
      <c r="A34" s="7"/>
      <c r="B34" s="8" t="s">
        <v>1481</v>
      </c>
      <c r="C34" s="8"/>
      <c r="D34" s="8"/>
      <c r="E34" s="8"/>
      <c r="F34" s="8"/>
      <c r="G34" s="8"/>
      <c r="H34" s="8"/>
      <c r="I34" s="9"/>
    </row>
    <row r="35" spans="1:9" x14ac:dyDescent="0.25">
      <c r="A35" s="7"/>
      <c r="B35" s="8" t="s">
        <v>639</v>
      </c>
      <c r="C35" s="8"/>
      <c r="D35" s="8"/>
      <c r="E35" s="8"/>
      <c r="F35" s="8"/>
      <c r="G35" s="8"/>
      <c r="H35" s="8"/>
      <c r="I35" s="9"/>
    </row>
    <row r="36" spans="1:9" x14ac:dyDescent="0.25">
      <c r="A36" s="7"/>
      <c r="B36" s="8"/>
      <c r="C36" s="8"/>
      <c r="D36" s="8"/>
      <c r="E36" s="8"/>
      <c r="F36" s="8"/>
      <c r="G36" s="8"/>
      <c r="H36" s="8"/>
      <c r="I36" s="9"/>
    </row>
    <row r="37" spans="1:9" x14ac:dyDescent="0.25">
      <c r="A37" s="7"/>
      <c r="B37" s="16" t="s">
        <v>593</v>
      </c>
      <c r="C37" s="8"/>
      <c r="D37" s="8"/>
      <c r="E37" s="8"/>
      <c r="F37" s="8"/>
      <c r="G37" s="8"/>
      <c r="H37" s="8"/>
      <c r="I37" s="9"/>
    </row>
    <row r="38" spans="1:9" x14ac:dyDescent="0.25">
      <c r="A38" s="7"/>
      <c r="B38" s="17" t="s">
        <v>605</v>
      </c>
      <c r="C38" s="8"/>
      <c r="D38" s="8"/>
      <c r="E38" s="8"/>
      <c r="F38" s="8"/>
      <c r="G38" s="8"/>
      <c r="H38" s="8"/>
      <c r="I38" s="9"/>
    </row>
    <row r="39" spans="1:9" x14ac:dyDescent="0.25">
      <c r="A39" s="7"/>
      <c r="B39" s="17" t="s">
        <v>606</v>
      </c>
      <c r="C39" s="8"/>
      <c r="D39" s="8"/>
      <c r="E39" s="8"/>
      <c r="F39" s="8"/>
      <c r="G39" s="8"/>
      <c r="H39" s="8"/>
      <c r="I39" s="9"/>
    </row>
    <row r="40" spans="1:9" x14ac:dyDescent="0.25">
      <c r="A40" s="7"/>
      <c r="B40" s="17" t="s">
        <v>607</v>
      </c>
      <c r="C40" s="8"/>
      <c r="D40" s="8"/>
      <c r="E40" s="8"/>
      <c r="F40" s="8"/>
      <c r="G40" s="8"/>
      <c r="H40" s="8"/>
      <c r="I40" s="9"/>
    </row>
    <row r="41" spans="1:9" x14ac:dyDescent="0.25">
      <c r="A41" s="7"/>
      <c r="B41" s="17" t="s">
        <v>615</v>
      </c>
      <c r="C41" s="8"/>
      <c r="D41" s="8"/>
      <c r="E41" s="8"/>
      <c r="F41" s="8"/>
      <c r="G41" s="8"/>
      <c r="H41" s="8"/>
      <c r="I41" s="9"/>
    </row>
    <row r="42" spans="1:9" x14ac:dyDescent="0.25">
      <c r="A42" s="7"/>
      <c r="B42" s="17"/>
      <c r="C42" s="8"/>
      <c r="D42" s="8"/>
      <c r="E42" s="8"/>
      <c r="F42" s="8"/>
      <c r="G42" s="8"/>
      <c r="H42" s="8"/>
      <c r="I42" s="9"/>
    </row>
    <row r="43" spans="1:9" x14ac:dyDescent="0.25">
      <c r="A43" s="7"/>
      <c r="B43" s="16" t="s">
        <v>62</v>
      </c>
      <c r="C43" s="8"/>
      <c r="D43" s="8"/>
      <c r="E43" s="8"/>
      <c r="F43" s="8"/>
      <c r="G43" s="8"/>
      <c r="H43" s="8"/>
      <c r="I43" s="9"/>
    </row>
    <row r="44" spans="1:9" x14ac:dyDescent="0.25">
      <c r="A44" s="7"/>
      <c r="B44" s="17" t="s">
        <v>608</v>
      </c>
      <c r="C44" s="8"/>
      <c r="D44" s="8"/>
      <c r="E44" s="8"/>
      <c r="F44" s="8"/>
      <c r="G44" s="8"/>
      <c r="H44" s="8"/>
      <c r="I44" s="9"/>
    </row>
    <row r="45" spans="1:9" x14ac:dyDescent="0.25">
      <c r="A45" s="7"/>
      <c r="B45" s="149" t="s">
        <v>1524</v>
      </c>
      <c r="C45" s="8"/>
      <c r="D45" s="8"/>
      <c r="E45" s="8"/>
      <c r="F45" s="8"/>
      <c r="G45" s="8"/>
      <c r="H45" s="8"/>
      <c r="I45" s="9"/>
    </row>
    <row r="46" spans="1:9" x14ac:dyDescent="0.25">
      <c r="A46" s="7"/>
      <c r="B46" s="84" t="s">
        <v>613</v>
      </c>
      <c r="C46" s="8"/>
      <c r="D46" s="8"/>
      <c r="E46" s="8"/>
      <c r="F46" s="8"/>
      <c r="G46" s="8"/>
      <c r="H46" s="8"/>
      <c r="I46" s="9"/>
    </row>
    <row r="47" spans="1:9" x14ac:dyDescent="0.25">
      <c r="A47" s="7"/>
      <c r="B47" s="84" t="s">
        <v>609</v>
      </c>
      <c r="C47" s="8"/>
      <c r="D47" s="8"/>
      <c r="E47" s="8"/>
      <c r="F47" s="8"/>
      <c r="G47" s="8"/>
      <c r="H47" s="8"/>
      <c r="I47" s="9"/>
    </row>
    <row r="48" spans="1:9" x14ac:dyDescent="0.25">
      <c r="A48" s="7"/>
      <c r="B48" s="84" t="s">
        <v>614</v>
      </c>
      <c r="C48" s="8"/>
      <c r="D48" s="8"/>
      <c r="E48" s="8"/>
      <c r="F48" s="8"/>
      <c r="G48" s="8"/>
      <c r="H48" s="8"/>
      <c r="I48" s="9"/>
    </row>
    <row r="49" spans="1:9" x14ac:dyDescent="0.25">
      <c r="A49" s="7"/>
      <c r="B49" s="84" t="s">
        <v>598</v>
      </c>
      <c r="C49" s="8"/>
      <c r="D49" s="8"/>
      <c r="E49" s="8"/>
      <c r="F49" s="8"/>
      <c r="G49" s="8"/>
      <c r="H49" s="8"/>
      <c r="I49" s="9"/>
    </row>
    <row r="50" spans="1:9" x14ac:dyDescent="0.25">
      <c r="A50" s="7"/>
      <c r="B50" s="84" t="s">
        <v>599</v>
      </c>
      <c r="C50" s="8"/>
      <c r="D50" s="8"/>
      <c r="E50" s="8"/>
      <c r="F50" s="8"/>
      <c r="G50" s="8"/>
      <c r="H50" s="8"/>
      <c r="I50" s="9"/>
    </row>
    <row r="51" spans="1:9" x14ac:dyDescent="0.25">
      <c r="A51" s="7"/>
      <c r="B51" s="84" t="s">
        <v>600</v>
      </c>
      <c r="C51" s="8"/>
      <c r="D51" s="8"/>
      <c r="E51" s="8"/>
      <c r="F51" s="8"/>
      <c r="G51" s="8"/>
      <c r="H51" s="8"/>
      <c r="I51" s="9"/>
    </row>
    <row r="52" spans="1:9" x14ac:dyDescent="0.25">
      <c r="A52" s="7"/>
      <c r="B52" s="84" t="s">
        <v>601</v>
      </c>
      <c r="C52" s="8"/>
      <c r="D52" s="8"/>
      <c r="E52" s="8"/>
      <c r="F52" s="8"/>
      <c r="G52" s="8"/>
      <c r="H52" s="8"/>
      <c r="I52" s="9"/>
    </row>
    <row r="53" spans="1:9" x14ac:dyDescent="0.25">
      <c r="A53" s="7"/>
      <c r="B53" s="84" t="s">
        <v>641</v>
      </c>
      <c r="C53" s="8"/>
      <c r="D53" s="8"/>
      <c r="E53" s="8"/>
      <c r="F53" s="8"/>
      <c r="G53" s="8"/>
      <c r="H53" s="8"/>
      <c r="I53" s="9"/>
    </row>
    <row r="54" spans="1:9" x14ac:dyDescent="0.25">
      <c r="A54" s="7"/>
      <c r="B54" s="84" t="s">
        <v>944</v>
      </c>
      <c r="C54" s="8"/>
      <c r="D54" s="8"/>
      <c r="E54" s="8"/>
      <c r="F54" s="8"/>
      <c r="G54" s="8"/>
      <c r="H54" s="8"/>
      <c r="I54" s="9"/>
    </row>
    <row r="55" spans="1:9" x14ac:dyDescent="0.25">
      <c r="A55" s="7"/>
      <c r="B55" s="84" t="s">
        <v>610</v>
      </c>
      <c r="C55" s="8"/>
      <c r="D55" s="8"/>
      <c r="E55" s="8"/>
      <c r="F55" s="8"/>
      <c r="G55" s="8"/>
      <c r="H55" s="8"/>
      <c r="I55" s="9"/>
    </row>
    <row r="56" spans="1:9" x14ac:dyDescent="0.25">
      <c r="A56" s="7"/>
      <c r="B56" s="84" t="s">
        <v>1532</v>
      </c>
      <c r="C56" s="8"/>
      <c r="D56" s="8"/>
      <c r="E56" s="8"/>
      <c r="F56" s="8"/>
      <c r="G56" s="8"/>
      <c r="H56" s="8"/>
      <c r="I56" s="9"/>
    </row>
    <row r="57" spans="1:9" x14ac:dyDescent="0.25">
      <c r="A57" s="7"/>
      <c r="B57" s="84" t="s">
        <v>1531</v>
      </c>
      <c r="C57" s="8"/>
      <c r="D57" s="8"/>
      <c r="E57" s="8"/>
      <c r="F57" s="8"/>
      <c r="G57" s="8"/>
      <c r="H57" s="8"/>
      <c r="I57" s="9"/>
    </row>
    <row r="58" spans="1:9" x14ac:dyDescent="0.25">
      <c r="A58" s="7"/>
      <c r="B58" s="84" t="s">
        <v>1530</v>
      </c>
      <c r="C58" s="8"/>
      <c r="D58" s="8"/>
      <c r="E58" s="8"/>
      <c r="F58" s="8"/>
      <c r="G58" s="8"/>
      <c r="H58" s="8"/>
      <c r="I58" s="9"/>
    </row>
    <row r="59" spans="1:9" x14ac:dyDescent="0.25">
      <c r="A59" s="7"/>
      <c r="B59" s="84" t="s">
        <v>611</v>
      </c>
      <c r="C59" s="8"/>
      <c r="D59" s="8"/>
      <c r="E59" s="8"/>
      <c r="F59" s="8"/>
      <c r="G59" s="8"/>
      <c r="H59" s="8"/>
      <c r="I59" s="9"/>
    </row>
    <row r="60" spans="1:9" x14ac:dyDescent="0.25">
      <c r="A60" s="7"/>
      <c r="B60" s="84" t="s">
        <v>1532</v>
      </c>
      <c r="C60" s="8"/>
      <c r="D60" s="8"/>
      <c r="E60" s="8"/>
      <c r="F60" s="8"/>
      <c r="G60" s="8"/>
      <c r="H60" s="8"/>
      <c r="I60" s="9"/>
    </row>
    <row r="61" spans="1:9" x14ac:dyDescent="0.25">
      <c r="A61" s="7"/>
      <c r="B61" s="84" t="s">
        <v>1534</v>
      </c>
      <c r="C61" s="8"/>
      <c r="D61" s="8"/>
      <c r="E61" s="8"/>
      <c r="F61" s="8"/>
      <c r="G61" s="8"/>
      <c r="H61" s="8"/>
      <c r="I61" s="9"/>
    </row>
    <row r="62" spans="1:9" x14ac:dyDescent="0.25">
      <c r="A62" s="7"/>
      <c r="B62" s="84" t="s">
        <v>1535</v>
      </c>
      <c r="C62" s="8"/>
      <c r="D62" s="8"/>
      <c r="E62" s="8"/>
      <c r="F62" s="8"/>
      <c r="G62" s="8"/>
      <c r="H62" s="8"/>
      <c r="I62" s="9"/>
    </row>
    <row r="63" spans="1:9" x14ac:dyDescent="0.25">
      <c r="A63" s="7"/>
      <c r="B63" s="84" t="s">
        <v>1533</v>
      </c>
      <c r="C63" s="8"/>
      <c r="D63" s="8"/>
      <c r="E63" s="8"/>
      <c r="F63" s="8"/>
      <c r="G63" s="8"/>
      <c r="H63" s="8"/>
      <c r="I63" s="9"/>
    </row>
    <row r="64" spans="1:9" x14ac:dyDescent="0.25">
      <c r="A64" s="7"/>
      <c r="B64" s="84" t="s">
        <v>612</v>
      </c>
      <c r="C64" s="8"/>
      <c r="D64" s="8"/>
      <c r="E64" s="8"/>
      <c r="F64" s="8"/>
      <c r="G64" s="8"/>
      <c r="H64" s="8"/>
      <c r="I64" s="9"/>
    </row>
    <row r="65" spans="1:9" x14ac:dyDescent="0.25">
      <c r="A65" s="7"/>
      <c r="B65" s="84" t="s">
        <v>1532</v>
      </c>
      <c r="C65" s="8"/>
      <c r="D65" s="8"/>
      <c r="E65" s="8"/>
      <c r="F65" s="8"/>
      <c r="G65" s="8"/>
      <c r="H65" s="8"/>
      <c r="I65" s="9"/>
    </row>
    <row r="66" spans="1:9" x14ac:dyDescent="0.25">
      <c r="A66" s="7"/>
      <c r="B66" s="84" t="s">
        <v>1536</v>
      </c>
      <c r="C66" s="8"/>
      <c r="D66" s="8"/>
      <c r="E66" s="8"/>
      <c r="F66" s="8"/>
      <c r="G66" s="8"/>
      <c r="H66" s="8"/>
      <c r="I66" s="9"/>
    </row>
    <row r="67" spans="1:9" x14ac:dyDescent="0.25">
      <c r="A67" s="7"/>
      <c r="B67" s="84" t="s">
        <v>1537</v>
      </c>
      <c r="C67" s="8"/>
      <c r="D67" s="8"/>
      <c r="E67" s="8"/>
      <c r="F67" s="8"/>
      <c r="G67" s="8"/>
      <c r="H67" s="8"/>
      <c r="I67" s="9"/>
    </row>
    <row r="68" spans="1:9" x14ac:dyDescent="0.25">
      <c r="A68" s="7"/>
      <c r="B68" s="84" t="s">
        <v>1538</v>
      </c>
      <c r="C68" s="8"/>
      <c r="D68" s="8"/>
      <c r="E68" s="8"/>
      <c r="F68" s="8"/>
      <c r="G68" s="8"/>
      <c r="H68" s="8"/>
      <c r="I68" s="9"/>
    </row>
    <row r="69" spans="1:9" x14ac:dyDescent="0.25">
      <c r="A69" s="7"/>
      <c r="B69" s="84" t="s">
        <v>1473</v>
      </c>
      <c r="C69" s="148"/>
      <c r="D69" s="148"/>
      <c r="E69" s="148"/>
      <c r="F69" s="148"/>
      <c r="G69" s="148"/>
      <c r="H69" s="148"/>
      <c r="I69" s="9"/>
    </row>
    <row r="70" spans="1:9" x14ac:dyDescent="0.25">
      <c r="A70" s="7"/>
      <c r="B70" s="84" t="s">
        <v>1474</v>
      </c>
      <c r="C70" s="148"/>
      <c r="D70" s="148"/>
      <c r="E70" s="148"/>
      <c r="F70" s="148"/>
      <c r="G70" s="148"/>
      <c r="H70" s="148"/>
      <c r="I70" s="9"/>
    </row>
    <row r="71" spans="1:9" x14ac:dyDescent="0.25">
      <c r="A71" s="7"/>
      <c r="B71" s="84" t="s">
        <v>1475</v>
      </c>
      <c r="C71" s="148"/>
      <c r="D71" s="148"/>
      <c r="E71" s="148"/>
      <c r="F71" s="148"/>
      <c r="G71" s="148"/>
      <c r="H71" s="148"/>
      <c r="I71" s="9"/>
    </row>
    <row r="72" spans="1:9" x14ac:dyDescent="0.25">
      <c r="A72" s="7"/>
      <c r="B72" s="84" t="s">
        <v>1472</v>
      </c>
      <c r="C72" s="148"/>
      <c r="D72" s="148"/>
      <c r="E72" s="148"/>
      <c r="F72" s="148"/>
      <c r="G72" s="148"/>
      <c r="H72" s="148"/>
      <c r="I72" s="9"/>
    </row>
    <row r="73" spans="1:9" x14ac:dyDescent="0.25">
      <c r="A73" s="7"/>
      <c r="B73" s="84" t="s">
        <v>1185</v>
      </c>
      <c r="C73" s="148"/>
      <c r="D73" s="148"/>
      <c r="E73" s="148"/>
      <c r="F73" s="148"/>
      <c r="G73" s="148"/>
      <c r="H73" s="148"/>
      <c r="I73" s="9"/>
    </row>
    <row r="74" spans="1:9" x14ac:dyDescent="0.25">
      <c r="A74" s="7"/>
      <c r="B74" s="84" t="s">
        <v>1523</v>
      </c>
      <c r="C74" s="148"/>
      <c r="D74" s="148"/>
      <c r="E74" s="148"/>
      <c r="F74" s="148"/>
      <c r="G74" s="148"/>
      <c r="H74" s="148"/>
      <c r="I74" s="9"/>
    </row>
    <row r="75" spans="1:9" x14ac:dyDescent="0.25">
      <c r="A75" s="7"/>
      <c r="B75" s="8"/>
      <c r="C75" s="8"/>
      <c r="D75" s="8"/>
      <c r="E75" s="8"/>
      <c r="F75" s="8"/>
      <c r="G75" s="8"/>
      <c r="H75" s="8"/>
      <c r="I75" s="9"/>
    </row>
    <row r="76" spans="1:9" x14ac:dyDescent="0.25">
      <c r="A76" s="7"/>
      <c r="B76" s="8" t="s">
        <v>93</v>
      </c>
      <c r="C76" s="8"/>
      <c r="D76" s="8"/>
      <c r="E76" s="8"/>
      <c r="F76" s="8"/>
      <c r="G76" s="8"/>
      <c r="H76" s="8"/>
      <c r="I76" s="9"/>
    </row>
    <row r="77" spans="1:9" x14ac:dyDescent="0.25">
      <c r="A77" s="7"/>
      <c r="B77" s="8"/>
      <c r="C77" s="8"/>
      <c r="D77" s="8"/>
      <c r="E77" s="8"/>
      <c r="F77" s="8"/>
      <c r="G77" s="8"/>
      <c r="H77" s="8"/>
      <c r="I77" s="9"/>
    </row>
    <row r="78" spans="1:9" x14ac:dyDescent="0.25">
      <c r="A78" s="7"/>
      <c r="B78" s="8" t="s">
        <v>42</v>
      </c>
      <c r="C78" s="8"/>
      <c r="D78" s="8"/>
      <c r="E78" s="8"/>
      <c r="F78" s="8"/>
      <c r="G78" s="8"/>
      <c r="H78" s="8"/>
      <c r="I78" s="9"/>
    </row>
    <row r="79" spans="1:9" ht="14.4" thickBot="1" x14ac:dyDescent="0.3">
      <c r="A79" s="18"/>
      <c r="B79" s="19"/>
      <c r="C79" s="19"/>
      <c r="D79" s="19"/>
      <c r="E79" s="19"/>
      <c r="F79" s="19"/>
      <c r="G79" s="19"/>
      <c r="H79" s="19"/>
      <c r="I79" s="20"/>
    </row>
    <row r="80" spans="1:9" ht="14.4" thickTop="1" x14ac:dyDescent="0.25"/>
  </sheetData>
  <mergeCells count="6">
    <mergeCell ref="B10:C10"/>
    <mergeCell ref="G8:H8"/>
    <mergeCell ref="G9:H9"/>
    <mergeCell ref="G10:H10"/>
    <mergeCell ref="B8:C8"/>
    <mergeCell ref="B9:C9"/>
  </mergeCells>
  <hyperlinks>
    <hyperlink ref="B10" r:id="rId1"/>
    <hyperlink ref="G10" r:id="rId2"/>
  </hyperlinks>
  <printOptions horizontalCentered="1"/>
  <pageMargins left="0.45" right="0.45" top="0.75" bottom="0.5" header="0.3" footer="0.3"/>
  <pageSetup scale="64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workbookViewId="0"/>
  </sheetViews>
  <sheetFormatPr defaultColWidth="9.109375" defaultRowHeight="13.8" x14ac:dyDescent="0.25"/>
  <cols>
    <col min="1" max="1" width="15.6640625" style="6" customWidth="1"/>
    <col min="2" max="2" width="16" style="6" bestFit="1" customWidth="1"/>
    <col min="3" max="3" width="14.109375" style="6" customWidth="1"/>
    <col min="4" max="4" width="14.44140625" style="6" bestFit="1" customWidth="1"/>
    <col min="5" max="7" width="12.6640625" style="6" customWidth="1"/>
    <col min="8" max="8" width="6.6640625" style="6" customWidth="1"/>
    <col min="9" max="16384" width="9.109375" style="6"/>
  </cols>
  <sheetData>
    <row r="1" spans="1:8" ht="14.4" thickTop="1" x14ac:dyDescent="0.25">
      <c r="A1" s="35" t="s">
        <v>21</v>
      </c>
      <c r="B1" s="36"/>
      <c r="C1" s="36"/>
      <c r="D1" s="36"/>
      <c r="E1" s="36"/>
      <c r="F1" s="36"/>
      <c r="G1" s="123"/>
      <c r="H1" s="17"/>
    </row>
    <row r="2" spans="1:8" x14ac:dyDescent="0.25">
      <c r="A2" s="37" t="s">
        <v>23</v>
      </c>
      <c r="B2" s="8"/>
      <c r="C2" s="8"/>
      <c r="D2" s="8"/>
      <c r="E2" s="8"/>
      <c r="F2" s="8"/>
      <c r="G2" s="124"/>
      <c r="H2" s="17"/>
    </row>
    <row r="3" spans="1:8" x14ac:dyDescent="0.25">
      <c r="A3" s="37" t="str">
        <f>Instructions!D12</f>
        <v>2014 North Carolina Homeowners' Coverage in the Beach Area and Coastal Area</v>
      </c>
      <c r="C3" s="8"/>
      <c r="D3" s="8"/>
      <c r="E3" s="8"/>
      <c r="F3" s="8"/>
      <c r="G3" s="124"/>
      <c r="H3" s="17"/>
    </row>
    <row r="4" spans="1:8" x14ac:dyDescent="0.25">
      <c r="A4" s="37" t="s">
        <v>84</v>
      </c>
      <c r="B4" s="40" t="str">
        <f>Instructions!D13</f>
        <v>February 1, 2015 if applicable or</v>
      </c>
      <c r="C4" s="38"/>
      <c r="D4" s="40">
        <f>Instructions!F13</f>
        <v>42078</v>
      </c>
      <c r="E4" s="8"/>
      <c r="F4" s="8"/>
      <c r="G4" s="124"/>
      <c r="H4" s="17"/>
    </row>
    <row r="5" spans="1:8" x14ac:dyDescent="0.25">
      <c r="A5" s="37"/>
      <c r="B5" s="8"/>
      <c r="C5" s="8"/>
      <c r="D5" s="8"/>
      <c r="E5" s="8"/>
      <c r="F5" s="8"/>
      <c r="G5" s="124"/>
      <c r="H5" s="17"/>
    </row>
    <row r="6" spans="1:8" x14ac:dyDescent="0.25">
      <c r="A6" s="37"/>
      <c r="B6" s="8"/>
      <c r="C6" s="8"/>
      <c r="D6" s="8"/>
      <c r="E6" s="8"/>
      <c r="F6" s="8"/>
      <c r="G6" s="124"/>
      <c r="H6" s="17"/>
    </row>
    <row r="7" spans="1:8" x14ac:dyDescent="0.25">
      <c r="A7" s="81" t="s">
        <v>43</v>
      </c>
      <c r="B7" s="21"/>
      <c r="C7" s="21"/>
      <c r="D7" s="21"/>
      <c r="E7" s="21"/>
      <c r="F7" s="21"/>
      <c r="G7" s="125"/>
      <c r="H7" s="17"/>
    </row>
    <row r="8" spans="1:8" x14ac:dyDescent="0.25">
      <c r="A8" s="82" t="s">
        <v>592</v>
      </c>
      <c r="B8" s="22"/>
      <c r="C8" s="28">
        <v>99999</v>
      </c>
      <c r="D8" s="21"/>
      <c r="E8" s="21"/>
      <c r="F8" s="21"/>
      <c r="G8" s="125"/>
      <c r="H8" s="17"/>
    </row>
    <row r="9" spans="1:8" x14ac:dyDescent="0.25">
      <c r="A9" s="81"/>
      <c r="B9" s="21"/>
      <c r="C9" s="21"/>
      <c r="D9" s="21"/>
      <c r="E9" s="21"/>
      <c r="F9" s="21"/>
      <c r="G9" s="125"/>
      <c r="H9" s="17"/>
    </row>
    <row r="10" spans="1:8" x14ac:dyDescent="0.25">
      <c r="A10" s="82" t="s">
        <v>0</v>
      </c>
      <c r="B10" s="22"/>
      <c r="C10" s="29" t="str">
        <f>VLOOKUP($C$8,LastYrContact,2,FALSE)</f>
        <v>An Insurance Company</v>
      </c>
      <c r="D10" s="23"/>
      <c r="E10" s="23"/>
      <c r="F10" s="23"/>
      <c r="G10" s="126"/>
      <c r="H10" s="17"/>
    </row>
    <row r="11" spans="1:8" x14ac:dyDescent="0.25">
      <c r="A11" s="82" t="s">
        <v>24</v>
      </c>
      <c r="B11" s="22"/>
      <c r="C11" s="29" t="str">
        <f>VLOOKUP($C$8,LastYrContact,3,FALSE)</f>
        <v>999 Street Blvd</v>
      </c>
      <c r="D11" s="23"/>
      <c r="E11" s="23"/>
      <c r="F11" s="23"/>
      <c r="G11" s="126"/>
      <c r="H11" s="17"/>
    </row>
    <row r="12" spans="1:8" x14ac:dyDescent="0.25">
      <c r="A12" s="82" t="s">
        <v>25</v>
      </c>
      <c r="B12" s="22"/>
      <c r="C12" s="29" t="str">
        <f>VLOOKUP($C$8,LastYrContact,4,FALSE)</f>
        <v>PO Box 999</v>
      </c>
      <c r="D12" s="23"/>
      <c r="E12" s="23"/>
      <c r="F12" s="23"/>
      <c r="G12" s="126"/>
      <c r="H12" s="17"/>
    </row>
    <row r="13" spans="1:8" x14ac:dyDescent="0.25">
      <c r="A13" s="82" t="s">
        <v>26</v>
      </c>
      <c r="B13" s="22"/>
      <c r="C13" s="29" t="str">
        <f>VLOOKUP($C$8,LastYrContact,5,FALSE)</f>
        <v>Raleigh</v>
      </c>
      <c r="D13" s="23"/>
      <c r="E13" s="23"/>
      <c r="F13" s="23"/>
      <c r="G13" s="126"/>
      <c r="H13" s="17"/>
    </row>
    <row r="14" spans="1:8" x14ac:dyDescent="0.25">
      <c r="A14" s="82" t="s">
        <v>89</v>
      </c>
      <c r="B14" s="22"/>
      <c r="C14" s="29" t="str">
        <f>VLOOKUP($C$8,LastYrContact,6,FALSE)</f>
        <v>NC</v>
      </c>
      <c r="D14" s="23"/>
      <c r="E14" s="23"/>
      <c r="F14" s="23"/>
      <c r="G14" s="126"/>
      <c r="H14" s="17"/>
    </row>
    <row r="15" spans="1:8" x14ac:dyDescent="0.25">
      <c r="A15" s="82" t="s">
        <v>591</v>
      </c>
      <c r="B15" s="22"/>
      <c r="C15" s="29">
        <f>VLOOKUP($C$8,LastYrContact,7,FALSE)</f>
        <v>27603</v>
      </c>
      <c r="D15" s="24"/>
      <c r="E15" s="21"/>
      <c r="F15" s="21"/>
      <c r="G15" s="125"/>
      <c r="H15" s="17"/>
    </row>
    <row r="16" spans="1:8" x14ac:dyDescent="0.25">
      <c r="A16" s="82"/>
      <c r="B16" s="22"/>
      <c r="C16" s="2"/>
      <c r="D16" s="21"/>
      <c r="E16" s="21"/>
      <c r="F16" s="21"/>
      <c r="G16" s="125"/>
      <c r="H16" s="17"/>
    </row>
    <row r="17" spans="1:8" x14ac:dyDescent="0.25">
      <c r="A17" s="82" t="s">
        <v>29</v>
      </c>
      <c r="B17" s="22"/>
      <c r="C17" s="29" t="str">
        <f>VLOOKUP($C$8,LastYrContact,8,FALSE)</f>
        <v>Nicole</v>
      </c>
      <c r="D17" s="29" t="str">
        <f>VLOOKUP($C$8,LastYrContact,9,FALSE)</f>
        <v>M</v>
      </c>
      <c r="E17" s="29" t="str">
        <f>VLOOKUP($C$8,LastYrContact,10,FALSE)</f>
        <v>Williams</v>
      </c>
      <c r="F17" s="29" t="str">
        <f>VLOOKUP($C$8,LastYrContact,11,FALSE)</f>
        <v/>
      </c>
      <c r="G17" s="124"/>
      <c r="H17" s="17"/>
    </row>
    <row r="18" spans="1:8" x14ac:dyDescent="0.25">
      <c r="A18" s="82"/>
      <c r="B18" s="22"/>
      <c r="C18" s="25" t="s">
        <v>30</v>
      </c>
      <c r="D18" s="25" t="s">
        <v>32</v>
      </c>
      <c r="E18" s="25" t="s">
        <v>31</v>
      </c>
      <c r="F18" s="25" t="s">
        <v>33</v>
      </c>
      <c r="G18" s="124"/>
      <c r="H18" s="17"/>
    </row>
    <row r="19" spans="1:8" x14ac:dyDescent="0.25">
      <c r="A19" s="82" t="s">
        <v>594</v>
      </c>
      <c r="B19" s="22"/>
      <c r="C19" s="29" t="str">
        <f>VLOOKUP($C$8,LastYrContact,12,FALSE)</f>
        <v>999-999-9999</v>
      </c>
      <c r="D19" s="22" t="s">
        <v>36</v>
      </c>
      <c r="E19" s="29">
        <f>VLOOKUP($C$8,LastYrContact,13,FALSE)</f>
        <v>999</v>
      </c>
      <c r="F19" s="8"/>
      <c r="G19" s="125"/>
      <c r="H19" s="17"/>
    </row>
    <row r="20" spans="1:8" x14ac:dyDescent="0.25">
      <c r="A20" s="82" t="s">
        <v>34</v>
      </c>
      <c r="B20" s="22"/>
      <c r="C20" s="29" t="str">
        <f>VLOOKUP($C$8,LastYrContact,14,FALSE)</f>
        <v>Nicole.Williams@ISPCompany.com</v>
      </c>
      <c r="D20" s="26"/>
      <c r="E20" s="26"/>
      <c r="F20" s="24"/>
      <c r="G20" s="125"/>
      <c r="H20" s="17"/>
    </row>
    <row r="21" spans="1:8" x14ac:dyDescent="0.25">
      <c r="A21" s="82"/>
      <c r="B21" s="22"/>
      <c r="C21" s="27"/>
      <c r="D21" s="26"/>
      <c r="E21" s="26"/>
      <c r="F21" s="24"/>
      <c r="G21" s="125"/>
      <c r="H21" s="17"/>
    </row>
    <row r="22" spans="1:8" x14ac:dyDescent="0.25">
      <c r="A22" s="82" t="s">
        <v>91</v>
      </c>
      <c r="B22" s="22"/>
      <c r="C22" s="29" t="str">
        <f>VLOOKUP($C$8,LastYrContact,15,FALSE)</f>
        <v>Kevin</v>
      </c>
      <c r="D22" s="29" t="str">
        <f>VLOOKUP($C$8,LastYrContact,16,FALSE)</f>
        <v xml:space="preserve"> </v>
      </c>
      <c r="E22" s="29" t="str">
        <f>VLOOKUP($C$8,LastYrContact,17,FALSE)</f>
        <v>Conley</v>
      </c>
      <c r="F22" s="29" t="str">
        <f>VLOOKUP($C$8,LastYrContact,18,FALSE)</f>
        <v xml:space="preserve"> </v>
      </c>
      <c r="G22" s="124"/>
      <c r="H22" s="17"/>
    </row>
    <row r="23" spans="1:8" x14ac:dyDescent="0.25">
      <c r="A23" s="82"/>
      <c r="B23" s="22"/>
      <c r="C23" s="25" t="s">
        <v>30</v>
      </c>
      <c r="D23" s="25" t="s">
        <v>32</v>
      </c>
      <c r="E23" s="25" t="s">
        <v>31</v>
      </c>
      <c r="F23" s="25" t="s">
        <v>33</v>
      </c>
      <c r="G23" s="124"/>
      <c r="H23" s="17"/>
    </row>
    <row r="24" spans="1:8" x14ac:dyDescent="0.25">
      <c r="A24" s="82" t="s">
        <v>594</v>
      </c>
      <c r="B24" s="22"/>
      <c r="C24" s="29" t="str">
        <f>VLOOKUP($C$8,LastYrContact,19,FALSE)</f>
        <v>999-999-9990</v>
      </c>
      <c r="D24" s="22" t="s">
        <v>36</v>
      </c>
      <c r="E24" s="29">
        <f>VLOOKUP($C$8,LastYrContact,20,FALSE)</f>
        <v>990</v>
      </c>
      <c r="F24" s="8"/>
      <c r="G24" s="125"/>
      <c r="H24" s="17"/>
    </row>
    <row r="25" spans="1:8" ht="14.4" thickBot="1" x14ac:dyDescent="0.3">
      <c r="A25" s="127" t="s">
        <v>34</v>
      </c>
      <c r="B25" s="128"/>
      <c r="C25" s="129" t="str">
        <f>VLOOKUP($C$8,LastYrContact,21,FALSE)</f>
        <v>Kevin.Conley@ISPCompany.com</v>
      </c>
      <c r="D25" s="130"/>
      <c r="E25" s="130"/>
      <c r="F25" s="131"/>
      <c r="G25" s="132"/>
      <c r="H25" s="17"/>
    </row>
    <row r="26" spans="1:8" ht="14.4" thickTop="1" x14ac:dyDescent="0.25">
      <c r="A26" s="17"/>
      <c r="B26" s="17"/>
      <c r="C26" s="17"/>
      <c r="D26" s="17"/>
      <c r="E26" s="17"/>
      <c r="F26" s="17"/>
      <c r="G26" s="17"/>
      <c r="H26" s="30"/>
    </row>
    <row r="27" spans="1:8" x14ac:dyDescent="0.25">
      <c r="A27" s="30"/>
      <c r="B27" s="30"/>
      <c r="C27" s="30"/>
      <c r="D27" s="30"/>
      <c r="E27" s="30"/>
      <c r="F27" s="30"/>
      <c r="G27" s="30"/>
      <c r="H27" s="30"/>
    </row>
  </sheetData>
  <sheetProtection password="C697" sheet="1" objects="1" scenarios="1"/>
  <dataValidations disablePrompts="1" count="5">
    <dataValidation type="textLength" operator="equal" allowBlank="1" showInputMessage="1" showErrorMessage="1" sqref="C24">
      <formula1>12</formula1>
    </dataValidation>
    <dataValidation type="whole" operator="equal" showInputMessage="1" showErrorMessage="1" sqref="C16">
      <formula1>CoNAICCode</formula1>
    </dataValidation>
    <dataValidation type="textLength" operator="equal" allowBlank="1" showInputMessage="1" showErrorMessage="1" sqref="C19">
      <formula1>Phone</formula1>
    </dataValidation>
    <dataValidation type="textLength" operator="equal" showInputMessage="1" showErrorMessage="1" sqref="C8">
      <formula1>CoNAICCode</formula1>
    </dataValidation>
    <dataValidation type="textLength" operator="equal" allowBlank="1" showInputMessage="1" showErrorMessage="1" sqref="C14">
      <formula1>StateAbbr</formula1>
    </dataValidation>
  </dataValidations>
  <printOptions horizontalCentered="1"/>
  <pageMargins left="0.7" right="0.7" top="0.75" bottom="0.75" header="0.3" footer="0.3"/>
  <pageSetup scale="92" orientation="portrait" r:id="rId1"/>
  <ignoredErrors>
    <ignoredError sqref="C10 C11:C15 G25 G24 F24 D24 D19 C23:F23 C18:F18 D25:F25 D20:E20 C17:F17 C21:F22 C20 F20 C25 C19 C24 E19:F19 E2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41"/>
  <sheetViews>
    <sheetView zoomScale="75" zoomScaleNormal="75" workbookViewId="0"/>
  </sheetViews>
  <sheetFormatPr defaultColWidth="9.109375" defaultRowHeight="13.8" x14ac:dyDescent="0.25"/>
  <cols>
    <col min="1" max="1" width="9.21875" style="139" customWidth="1"/>
    <col min="2" max="2" width="14.5546875" style="139" bestFit="1" customWidth="1"/>
    <col min="3" max="3" width="16.6640625" style="139" customWidth="1"/>
    <col min="4" max="4" width="19.88671875" style="139" bestFit="1" customWidth="1"/>
    <col min="5" max="6" width="15.88671875" style="139" customWidth="1"/>
    <col min="7" max="7" width="17" style="139" customWidth="1"/>
    <col min="8" max="8" width="17.6640625" style="139" customWidth="1"/>
    <col min="9" max="9" width="19.21875" style="139" bestFit="1" customWidth="1"/>
    <col min="10" max="10" width="18.5546875" style="139" bestFit="1" customWidth="1"/>
    <col min="11" max="11" width="17.77734375" style="139" bestFit="1" customWidth="1"/>
    <col min="12" max="16384" width="9.109375" style="139"/>
  </cols>
  <sheetData>
    <row r="1" spans="1:11" ht="15.6" x14ac:dyDescent="0.25">
      <c r="A1" s="145" t="s">
        <v>1511</v>
      </c>
    </row>
    <row r="3" spans="1:11" x14ac:dyDescent="0.25">
      <c r="A3" s="139" t="s">
        <v>1521</v>
      </c>
    </row>
    <row r="5" spans="1:11" x14ac:dyDescent="0.25">
      <c r="A5" s="134"/>
      <c r="B5" s="154">
        <v>-1</v>
      </c>
      <c r="C5" s="154">
        <v>-2</v>
      </c>
      <c r="D5" s="154">
        <v>-3</v>
      </c>
      <c r="E5" s="154">
        <v>-4</v>
      </c>
      <c r="F5" s="154">
        <v>-5</v>
      </c>
      <c r="G5" s="154">
        <v>-6</v>
      </c>
      <c r="H5" s="154">
        <v>-7</v>
      </c>
      <c r="I5" s="154">
        <v>-8</v>
      </c>
      <c r="J5" s="154">
        <v>-9</v>
      </c>
      <c r="K5" s="154">
        <v>-10</v>
      </c>
    </row>
    <row r="6" spans="1:11" ht="55.2" x14ac:dyDescent="0.25">
      <c r="A6" s="135"/>
      <c r="B6" s="136" t="s">
        <v>2</v>
      </c>
      <c r="C6" s="136" t="s">
        <v>15</v>
      </c>
      <c r="D6" s="136" t="s">
        <v>16</v>
      </c>
      <c r="E6" s="136" t="s">
        <v>3</v>
      </c>
      <c r="F6" s="136" t="s">
        <v>64</v>
      </c>
      <c r="G6" s="136" t="s">
        <v>4</v>
      </c>
      <c r="H6" s="136" t="s">
        <v>20</v>
      </c>
      <c r="I6" s="136" t="s">
        <v>1482</v>
      </c>
      <c r="J6" s="136" t="s">
        <v>1508</v>
      </c>
      <c r="K6" s="136" t="s">
        <v>1509</v>
      </c>
    </row>
    <row r="7" spans="1:11" x14ac:dyDescent="0.25">
      <c r="A7" s="134"/>
      <c r="B7" s="137"/>
      <c r="C7" s="137"/>
      <c r="D7" s="137"/>
      <c r="E7" s="137"/>
      <c r="F7" s="137"/>
      <c r="G7" s="137"/>
      <c r="H7" s="137"/>
      <c r="I7" s="137"/>
      <c r="J7" s="137"/>
      <c r="K7" s="137"/>
    </row>
    <row r="8" spans="1:11" ht="27.6" x14ac:dyDescent="0.25">
      <c r="A8" s="134"/>
      <c r="B8" s="151">
        <v>2014</v>
      </c>
      <c r="C8" s="138">
        <v>99999</v>
      </c>
      <c r="D8" s="138" t="s">
        <v>616</v>
      </c>
      <c r="E8" s="138" t="s">
        <v>14</v>
      </c>
      <c r="F8" s="138" t="s">
        <v>5</v>
      </c>
      <c r="G8" s="138" t="s">
        <v>11</v>
      </c>
      <c r="H8" s="138" t="s">
        <v>6</v>
      </c>
      <c r="I8" s="161">
        <f>I33</f>
        <v>2.5</v>
      </c>
      <c r="J8" s="162">
        <f>J33</f>
        <v>1250000</v>
      </c>
      <c r="K8" s="163">
        <f>K33</f>
        <v>1750</v>
      </c>
    </row>
    <row r="12" spans="1:11" x14ac:dyDescent="0.25">
      <c r="A12" s="139" t="s">
        <v>1522</v>
      </c>
      <c r="C12" s="152">
        <v>41640</v>
      </c>
    </row>
    <row r="13" spans="1:11" x14ac:dyDescent="0.25">
      <c r="A13" s="153" t="s">
        <v>1528</v>
      </c>
      <c r="C13" s="152">
        <v>42004</v>
      </c>
    </row>
    <row r="14" spans="1:11" x14ac:dyDescent="0.25">
      <c r="C14" s="140"/>
    </row>
    <row r="15" spans="1:11" x14ac:dyDescent="0.25">
      <c r="B15" s="141" t="s">
        <v>1499</v>
      </c>
      <c r="C15" s="141" t="s">
        <v>1500</v>
      </c>
      <c r="D15" s="141" t="s">
        <v>1504</v>
      </c>
      <c r="E15" s="141" t="s">
        <v>1505</v>
      </c>
      <c r="F15" s="141" t="s">
        <v>1501</v>
      </c>
      <c r="G15" s="141" t="s">
        <v>1502</v>
      </c>
      <c r="H15" s="141" t="s">
        <v>1503</v>
      </c>
      <c r="I15" s="141">
        <v>-8</v>
      </c>
      <c r="J15" s="141">
        <v>-9</v>
      </c>
      <c r="K15" s="141">
        <v>-10</v>
      </c>
    </row>
    <row r="16" spans="1:11" x14ac:dyDescent="0.25">
      <c r="A16" s="172"/>
      <c r="B16" s="172"/>
      <c r="C16" s="172"/>
      <c r="D16" s="172"/>
      <c r="E16" s="172"/>
      <c r="F16" s="172"/>
      <c r="G16" s="172"/>
      <c r="H16" s="172"/>
      <c r="I16" s="142"/>
      <c r="J16" s="142" t="s">
        <v>1506</v>
      </c>
      <c r="K16" s="142" t="s">
        <v>1507</v>
      </c>
    </row>
    <row r="17" spans="1:11" x14ac:dyDescent="0.25">
      <c r="A17" s="172"/>
      <c r="B17" s="172"/>
      <c r="C17" s="172"/>
      <c r="D17" s="172"/>
      <c r="E17" s="173" t="s">
        <v>1520</v>
      </c>
      <c r="F17" s="173" t="s">
        <v>1520</v>
      </c>
      <c r="G17" s="172"/>
      <c r="H17" s="172"/>
      <c r="J17" s="142" t="s">
        <v>1512</v>
      </c>
      <c r="K17" s="142" t="s">
        <v>1512</v>
      </c>
    </row>
    <row r="18" spans="1:11" x14ac:dyDescent="0.25">
      <c r="A18" s="172"/>
      <c r="B18" s="172"/>
      <c r="C18" s="172"/>
      <c r="D18" s="172"/>
      <c r="E18" s="173" t="s">
        <v>1513</v>
      </c>
      <c r="F18" s="173" t="s">
        <v>1516</v>
      </c>
      <c r="G18" s="172"/>
      <c r="H18" s="172"/>
      <c r="J18" s="142" t="s">
        <v>1513</v>
      </c>
      <c r="K18" s="142" t="s">
        <v>1516</v>
      </c>
    </row>
    <row r="19" spans="1:11" x14ac:dyDescent="0.25">
      <c r="A19" s="172"/>
      <c r="B19" s="174" t="s">
        <v>1483</v>
      </c>
      <c r="C19" s="174" t="s">
        <v>1483</v>
      </c>
      <c r="D19" s="174" t="s">
        <v>1483</v>
      </c>
      <c r="E19" s="173" t="s">
        <v>1486</v>
      </c>
      <c r="F19" s="173" t="s">
        <v>1517</v>
      </c>
      <c r="G19" s="190" t="s">
        <v>1527</v>
      </c>
      <c r="H19" s="190"/>
      <c r="I19" s="142" t="s">
        <v>1487</v>
      </c>
      <c r="J19" s="142" t="s">
        <v>1486</v>
      </c>
      <c r="K19" s="142" t="s">
        <v>1517</v>
      </c>
    </row>
    <row r="20" spans="1:11" x14ac:dyDescent="0.25">
      <c r="A20" s="172"/>
      <c r="B20" s="194" t="s">
        <v>1529</v>
      </c>
      <c r="C20" s="174" t="s">
        <v>1485</v>
      </c>
      <c r="D20" s="174" t="s">
        <v>1489</v>
      </c>
      <c r="E20" s="173" t="s">
        <v>1514</v>
      </c>
      <c r="F20" s="173" t="s">
        <v>1518</v>
      </c>
      <c r="G20" s="174" t="s">
        <v>1495</v>
      </c>
      <c r="H20" s="174" t="s">
        <v>1496</v>
      </c>
      <c r="I20" s="195" t="s">
        <v>1488</v>
      </c>
      <c r="J20" s="142" t="s">
        <v>1514</v>
      </c>
      <c r="K20" s="142" t="s">
        <v>1518</v>
      </c>
    </row>
    <row r="21" spans="1:11" x14ac:dyDescent="0.25">
      <c r="A21" s="172"/>
      <c r="B21" s="175" t="s">
        <v>1484</v>
      </c>
      <c r="C21" s="175" t="s">
        <v>1484</v>
      </c>
      <c r="D21" s="175" t="s">
        <v>1484</v>
      </c>
      <c r="E21" s="176" t="s">
        <v>1515</v>
      </c>
      <c r="F21" s="176" t="s">
        <v>1519</v>
      </c>
      <c r="G21" s="191" t="s">
        <v>1497</v>
      </c>
      <c r="H21" s="191"/>
      <c r="I21" s="146" t="s">
        <v>1498</v>
      </c>
      <c r="J21" s="146" t="s">
        <v>1515</v>
      </c>
      <c r="K21" s="146" t="s">
        <v>1519</v>
      </c>
    </row>
    <row r="22" spans="1:11" x14ac:dyDescent="0.25">
      <c r="A22" s="172"/>
      <c r="B22" s="174"/>
      <c r="C22" s="174"/>
      <c r="D22" s="174"/>
      <c r="E22" s="172"/>
      <c r="F22" s="174"/>
      <c r="G22" s="172"/>
      <c r="H22" s="172"/>
    </row>
    <row r="23" spans="1:11" x14ac:dyDescent="0.25">
      <c r="A23" s="172" t="s">
        <v>1490</v>
      </c>
      <c r="B23" s="164">
        <v>41640</v>
      </c>
      <c r="C23" s="164">
        <v>42004</v>
      </c>
      <c r="D23" s="165">
        <v>42004</v>
      </c>
      <c r="E23" s="166">
        <v>300000</v>
      </c>
      <c r="F23" s="167">
        <v>500</v>
      </c>
      <c r="G23" s="177">
        <f>IF(OR(B23&lt;$C$12,B23&gt;$C$13),"N/A",B23)</f>
        <v>41640</v>
      </c>
      <c r="H23" s="177">
        <f>IF(OR(G23&lt;$C$12,D23&gt;$C$13,G23="N/A"),"N/A",D23)</f>
        <v>42004</v>
      </c>
      <c r="I23" s="147">
        <f>IF(G23&lt;&gt;"N/A",IF(H23&lt;&gt;"N/A",ROUND((H23-G23)/365,2),1),0)</f>
        <v>1</v>
      </c>
      <c r="J23" s="155">
        <f>ROUND(I23*E23,0)</f>
        <v>300000</v>
      </c>
      <c r="K23" s="157">
        <f>ROUND(I23*F23,2)</f>
        <v>500</v>
      </c>
    </row>
    <row r="24" spans="1:11" x14ac:dyDescent="0.25">
      <c r="A24" s="172"/>
      <c r="B24" s="168"/>
      <c r="C24" s="168"/>
      <c r="D24" s="169"/>
      <c r="E24" s="170"/>
      <c r="F24" s="171"/>
      <c r="G24" s="178"/>
      <c r="H24" s="177"/>
      <c r="I24" s="147"/>
      <c r="J24" s="155"/>
      <c r="K24" s="157"/>
    </row>
    <row r="25" spans="1:11" x14ac:dyDescent="0.25">
      <c r="A25" s="179" t="s">
        <v>1491</v>
      </c>
      <c r="B25" s="164">
        <v>41518</v>
      </c>
      <c r="C25" s="164">
        <v>41882</v>
      </c>
      <c r="D25" s="165">
        <v>41882</v>
      </c>
      <c r="E25" s="166">
        <v>400000</v>
      </c>
      <c r="F25" s="167">
        <v>600</v>
      </c>
      <c r="G25" s="177" t="str">
        <f>IF(OR(B25&lt;$C$12,B25&gt;$C$13),"N/A",B25)</f>
        <v>N/A</v>
      </c>
      <c r="H25" s="177" t="str">
        <f>IF(OR(G25&lt;$C$12,D25&gt;$C$13,G25="N/A"),"N/A",D25)</f>
        <v>N/A</v>
      </c>
      <c r="I25" s="147">
        <f t="shared" ref="I25:I31" si="0">IF(G25&lt;&gt;"N/A",IF(H25&lt;&gt;"N/A",ROUND((H25-G25)/365,2),1),0)</f>
        <v>0</v>
      </c>
      <c r="J25" s="155">
        <f t="shared" ref="J25:J31" si="1">ROUND(I25*E25,0)</f>
        <v>0</v>
      </c>
      <c r="K25" s="157">
        <f t="shared" ref="K25:K31" si="2">ROUND(I25*F25,2)</f>
        <v>0</v>
      </c>
    </row>
    <row r="26" spans="1:11" x14ac:dyDescent="0.25">
      <c r="A26" s="179"/>
      <c r="B26" s="169"/>
      <c r="C26" s="169"/>
      <c r="D26" s="169"/>
      <c r="E26" s="180"/>
      <c r="F26" s="181"/>
      <c r="G26" s="177"/>
      <c r="H26" s="177"/>
      <c r="I26" s="147"/>
      <c r="J26" s="155"/>
      <c r="K26" s="157"/>
    </row>
    <row r="27" spans="1:11" x14ac:dyDescent="0.25">
      <c r="A27" s="179" t="s">
        <v>1492</v>
      </c>
      <c r="B27" s="164">
        <v>41760</v>
      </c>
      <c r="C27" s="164">
        <v>42124</v>
      </c>
      <c r="D27" s="165">
        <v>41944</v>
      </c>
      <c r="E27" s="166">
        <v>500000</v>
      </c>
      <c r="F27" s="167">
        <v>700</v>
      </c>
      <c r="G27" s="177">
        <f>IF(OR(B27&lt;$C$12,B27&gt;$C$13),"N/A",B27)</f>
        <v>41760</v>
      </c>
      <c r="H27" s="177">
        <f>IF(OR(G27&lt;$C$12,D27&gt;$C$13,G27="N/A"),"N/A",D27)</f>
        <v>41944</v>
      </c>
      <c r="I27" s="147">
        <f t="shared" si="0"/>
        <v>0.5</v>
      </c>
      <c r="J27" s="155">
        <f t="shared" si="1"/>
        <v>250000</v>
      </c>
      <c r="K27" s="157">
        <f t="shared" si="2"/>
        <v>350</v>
      </c>
    </row>
    <row r="28" spans="1:11" x14ac:dyDescent="0.25">
      <c r="A28" s="179"/>
      <c r="B28" s="169"/>
      <c r="C28" s="169"/>
      <c r="D28" s="169"/>
      <c r="E28" s="180"/>
      <c r="F28" s="181"/>
      <c r="G28" s="177"/>
      <c r="H28" s="177"/>
      <c r="I28" s="147"/>
      <c r="J28" s="155"/>
      <c r="K28" s="157"/>
    </row>
    <row r="29" spans="1:11" x14ac:dyDescent="0.25">
      <c r="A29" s="179" t="s">
        <v>1493</v>
      </c>
      <c r="B29" s="164">
        <v>41988</v>
      </c>
      <c r="C29" s="164">
        <v>42352</v>
      </c>
      <c r="D29" s="165">
        <v>42352</v>
      </c>
      <c r="E29" s="166">
        <v>700000</v>
      </c>
      <c r="F29" s="167">
        <v>900</v>
      </c>
      <c r="G29" s="177">
        <f>IF(OR(B29&lt;$C$12,B29&gt;$C$13),"N/A",B29)</f>
        <v>41988</v>
      </c>
      <c r="H29" s="177" t="str">
        <f>IF(OR(G29&lt;$C$12,D29&gt;$C$13,G29="N/A"),"N/A",D29)</f>
        <v>N/A</v>
      </c>
      <c r="I29" s="147">
        <f t="shared" si="0"/>
        <v>1</v>
      </c>
      <c r="J29" s="156">
        <f t="shared" si="1"/>
        <v>700000</v>
      </c>
      <c r="K29" s="157">
        <f t="shared" si="2"/>
        <v>900</v>
      </c>
    </row>
    <row r="30" spans="1:11" x14ac:dyDescent="0.25">
      <c r="A30" s="179"/>
      <c r="B30" s="169"/>
      <c r="C30" s="169"/>
      <c r="D30" s="169"/>
      <c r="E30" s="180"/>
      <c r="F30" s="181"/>
      <c r="G30" s="177"/>
      <c r="H30" s="177"/>
      <c r="I30" s="147"/>
      <c r="J30" s="156"/>
      <c r="K30" s="157"/>
    </row>
    <row r="31" spans="1:11" x14ac:dyDescent="0.25">
      <c r="A31" s="179" t="s">
        <v>1494</v>
      </c>
      <c r="B31" s="164">
        <v>41518</v>
      </c>
      <c r="C31" s="164">
        <v>41882</v>
      </c>
      <c r="D31" s="165">
        <v>41824</v>
      </c>
      <c r="E31" s="166">
        <v>800000</v>
      </c>
      <c r="F31" s="167">
        <v>1000</v>
      </c>
      <c r="G31" s="177" t="str">
        <f>IF(OR(B31&lt;$C$12,B31&gt;$C$13),"N/A",B31)</f>
        <v>N/A</v>
      </c>
      <c r="H31" s="177" t="str">
        <f>IF(OR(G31&lt;$C$12,D31&gt;$C$13,G31="N/A"),"N/A",D31)</f>
        <v>N/A</v>
      </c>
      <c r="I31" s="147">
        <f t="shared" si="0"/>
        <v>0</v>
      </c>
      <c r="J31" s="156">
        <f t="shared" si="1"/>
        <v>0</v>
      </c>
      <c r="K31" s="157">
        <f t="shared" si="2"/>
        <v>0</v>
      </c>
    </row>
    <row r="32" spans="1:11" x14ac:dyDescent="0.25">
      <c r="A32" s="179"/>
      <c r="B32" s="182"/>
      <c r="C32" s="182"/>
      <c r="D32" s="182"/>
      <c r="E32" s="183"/>
      <c r="F32" s="184"/>
      <c r="G32" s="177"/>
      <c r="H32" s="177"/>
      <c r="I32" s="147"/>
      <c r="J32" s="156"/>
      <c r="K32" s="157"/>
    </row>
    <row r="33" spans="1:11" x14ac:dyDescent="0.25">
      <c r="A33" s="185" t="s">
        <v>1510</v>
      </c>
      <c r="B33" s="186"/>
      <c r="C33" s="186"/>
      <c r="D33" s="186"/>
      <c r="E33" s="187"/>
      <c r="F33" s="187"/>
      <c r="G33" s="186"/>
      <c r="H33" s="186"/>
      <c r="I33" s="158">
        <f>SUM(I23:I32)</f>
        <v>2.5</v>
      </c>
      <c r="J33" s="159">
        <f>SUM(J23:J32)</f>
        <v>1250000</v>
      </c>
      <c r="K33" s="160">
        <f>SUM(K23:K32)</f>
        <v>1750</v>
      </c>
    </row>
    <row r="34" spans="1:11" x14ac:dyDescent="0.25">
      <c r="B34" s="140"/>
      <c r="C34" s="140"/>
      <c r="D34" s="140"/>
      <c r="G34" s="143"/>
      <c r="H34" s="143"/>
      <c r="I34" s="144"/>
    </row>
    <row r="35" spans="1:11" x14ac:dyDescent="0.25">
      <c r="B35" s="140"/>
      <c r="C35" s="140"/>
      <c r="D35" s="140"/>
      <c r="G35" s="143"/>
      <c r="H35" s="143"/>
      <c r="I35" s="144"/>
    </row>
    <row r="36" spans="1:11" x14ac:dyDescent="0.25">
      <c r="B36" s="140"/>
      <c r="C36" s="140"/>
      <c r="D36" s="140"/>
      <c r="G36" s="143"/>
      <c r="H36" s="143"/>
      <c r="I36" s="144"/>
    </row>
    <row r="37" spans="1:11" x14ac:dyDescent="0.25">
      <c r="B37" s="140"/>
      <c r="C37" s="140"/>
      <c r="D37" s="140"/>
      <c r="G37" s="143"/>
      <c r="H37" s="143"/>
      <c r="I37" s="144"/>
    </row>
    <row r="38" spans="1:11" x14ac:dyDescent="0.25">
      <c r="B38" s="140"/>
      <c r="C38" s="140"/>
      <c r="D38" s="140"/>
      <c r="G38" s="143"/>
      <c r="H38" s="143"/>
      <c r="I38" s="144"/>
    </row>
    <row r="39" spans="1:11" x14ac:dyDescent="0.25">
      <c r="B39" s="140"/>
      <c r="C39" s="140"/>
      <c r="G39" s="143"/>
      <c r="H39" s="143"/>
      <c r="I39" s="144"/>
    </row>
    <row r="40" spans="1:11" x14ac:dyDescent="0.25">
      <c r="B40" s="140"/>
      <c r="G40" s="143"/>
      <c r="H40" s="143"/>
      <c r="I40" s="144"/>
    </row>
    <row r="41" spans="1:11" x14ac:dyDescent="0.25">
      <c r="G41" s="143"/>
      <c r="H41" s="143"/>
      <c r="I41" s="144"/>
    </row>
  </sheetData>
  <sheetProtection password="C697" sheet="1" objects="1" scenarios="1"/>
  <mergeCells count="2">
    <mergeCell ref="G19:H19"/>
    <mergeCell ref="G21:H21"/>
  </mergeCells>
  <printOptions horizontalCentered="1"/>
  <pageMargins left="0.45" right="0.45" top="0.5" bottom="0.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5"/>
  <sheetViews>
    <sheetView zoomScale="80" zoomScaleNormal="80" workbookViewId="0">
      <pane ySplit="11" topLeftCell="A12" activePane="bottomLeft" state="frozen"/>
      <selection pane="bottomLeft" activeCell="A12" sqref="A12"/>
    </sheetView>
  </sheetViews>
  <sheetFormatPr defaultColWidth="9.109375" defaultRowHeight="13.2" x14ac:dyDescent="0.25"/>
  <cols>
    <col min="1" max="1" width="16.109375" style="31" customWidth="1"/>
    <col min="2" max="2" width="12.5546875" style="31" customWidth="1"/>
    <col min="3" max="3" width="17.88671875" style="31" customWidth="1"/>
    <col min="4" max="4" width="24.44140625" style="31" customWidth="1"/>
    <col min="5" max="5" width="9.44140625" style="32" customWidth="1"/>
    <col min="6" max="6" width="17" style="32" bestFit="1" customWidth="1"/>
    <col min="7" max="7" width="8.6640625" style="32" customWidth="1"/>
    <col min="8" max="8" width="17.109375" style="31" customWidth="1"/>
    <col min="9" max="9" width="24.33203125" style="31" customWidth="1"/>
    <col min="10" max="10" width="21.88671875" style="31" bestFit="1" customWidth="1"/>
    <col min="11" max="11" width="15.44140625" style="31" bestFit="1" customWidth="1"/>
    <col min="12" max="12" width="14" style="31" bestFit="1" customWidth="1"/>
    <col min="13" max="13" width="14.5546875" style="31" bestFit="1" customWidth="1"/>
    <col min="14" max="16384" width="9.109375" style="31"/>
  </cols>
  <sheetData>
    <row r="1" spans="1:14" ht="13.8" thickTop="1" x14ac:dyDescent="0.25">
      <c r="A1" s="59" t="s">
        <v>21</v>
      </c>
      <c r="B1" s="60"/>
      <c r="C1" s="60"/>
      <c r="D1" s="60"/>
      <c r="E1" s="61"/>
      <c r="F1" s="61"/>
      <c r="G1" s="61"/>
      <c r="H1" s="60"/>
      <c r="I1" s="60"/>
      <c r="J1" s="60"/>
      <c r="K1" s="60"/>
      <c r="L1" s="60"/>
      <c r="M1" s="62"/>
      <c r="N1" s="33"/>
    </row>
    <row r="2" spans="1:14" x14ac:dyDescent="0.25">
      <c r="A2" s="63" t="s">
        <v>23</v>
      </c>
      <c r="B2" s="38"/>
      <c r="C2" s="38"/>
      <c r="D2" s="38"/>
      <c r="E2" s="39"/>
      <c r="F2" s="39"/>
      <c r="G2" s="39"/>
      <c r="H2" s="38"/>
      <c r="I2" s="38"/>
      <c r="J2" s="38"/>
      <c r="K2" s="38"/>
      <c r="L2" s="38"/>
      <c r="M2" s="64"/>
      <c r="N2" s="33"/>
    </row>
    <row r="3" spans="1:14" x14ac:dyDescent="0.25">
      <c r="A3" s="63" t="str">
        <f>ContactInfo!A3</f>
        <v>2014 North Carolina Homeowners' Coverage in the Beach Area and Coastal Area</v>
      </c>
      <c r="B3" s="38"/>
      <c r="C3" s="38"/>
      <c r="D3" s="38"/>
      <c r="E3" s="39"/>
      <c r="F3" s="39"/>
      <c r="G3" s="39"/>
      <c r="H3" s="38"/>
      <c r="I3" s="38"/>
      <c r="J3" s="38"/>
      <c r="K3" s="38"/>
      <c r="L3" s="38"/>
      <c r="M3" s="64"/>
      <c r="N3" s="33"/>
    </row>
    <row r="4" spans="1:14" x14ac:dyDescent="0.25">
      <c r="A4" s="63" t="s">
        <v>84</v>
      </c>
      <c r="B4" s="40" t="str">
        <f>Instructions!D13</f>
        <v>February 1, 2015 if applicable or</v>
      </c>
      <c r="C4" s="38"/>
      <c r="D4" s="106">
        <f>ContactInfo!D4</f>
        <v>42078</v>
      </c>
      <c r="E4" s="38"/>
      <c r="F4" s="39"/>
      <c r="G4" s="39"/>
      <c r="H4" s="38"/>
      <c r="I4" s="38"/>
      <c r="J4" s="38"/>
      <c r="K4" s="38"/>
      <c r="L4" s="38"/>
      <c r="M4" s="64"/>
      <c r="N4" s="33"/>
    </row>
    <row r="5" spans="1:14" x14ac:dyDescent="0.25">
      <c r="A5" s="63"/>
      <c r="B5" s="38"/>
      <c r="C5" s="38"/>
      <c r="D5" s="38"/>
      <c r="E5" s="38"/>
      <c r="F5" s="39"/>
      <c r="G5" s="39"/>
      <c r="H5" s="38"/>
      <c r="I5" s="38"/>
      <c r="J5" s="38"/>
      <c r="K5" s="38"/>
      <c r="L5" s="38"/>
      <c r="M5" s="64"/>
      <c r="N5" s="33"/>
    </row>
    <row r="6" spans="1:14" x14ac:dyDescent="0.25">
      <c r="A6" s="63" t="s">
        <v>0</v>
      </c>
      <c r="B6" s="38"/>
      <c r="C6" s="41" t="str">
        <f>ContactInfo!C10</f>
        <v>An Insurance Company</v>
      </c>
      <c r="D6" s="38"/>
      <c r="E6" s="38"/>
      <c r="F6" s="39"/>
      <c r="G6" s="39"/>
      <c r="H6" s="38"/>
      <c r="I6" s="38"/>
      <c r="J6" s="38"/>
      <c r="K6" s="38"/>
      <c r="L6" s="38"/>
      <c r="M6" s="64"/>
      <c r="N6" s="33"/>
    </row>
    <row r="7" spans="1:14" x14ac:dyDescent="0.25">
      <c r="A7" s="63" t="s">
        <v>1</v>
      </c>
      <c r="B7" s="38"/>
      <c r="C7" s="41">
        <f>ContactInfo!C8</f>
        <v>99999</v>
      </c>
      <c r="D7" s="38"/>
      <c r="E7" s="38"/>
      <c r="F7" s="39"/>
      <c r="G7" s="39"/>
      <c r="H7" s="38"/>
      <c r="I7" s="38"/>
      <c r="J7" s="38"/>
      <c r="K7" s="38"/>
      <c r="L7" s="38"/>
      <c r="M7" s="64"/>
      <c r="N7" s="33"/>
    </row>
    <row r="8" spans="1:14" x14ac:dyDescent="0.25">
      <c r="A8" s="107" t="s">
        <v>640</v>
      </c>
      <c r="B8" s="38"/>
      <c r="C8" s="91">
        <v>2014</v>
      </c>
      <c r="D8" s="38"/>
      <c r="E8" s="38"/>
      <c r="F8" s="39"/>
      <c r="G8" s="39"/>
      <c r="H8" s="38"/>
      <c r="I8" s="38"/>
      <c r="J8" s="38"/>
      <c r="K8" s="38"/>
      <c r="L8" s="38"/>
      <c r="M8" s="64"/>
      <c r="N8" s="33"/>
    </row>
    <row r="9" spans="1:14" x14ac:dyDescent="0.25">
      <c r="A9" s="63"/>
      <c r="B9" s="38"/>
      <c r="C9" s="42"/>
      <c r="D9" s="38"/>
      <c r="E9" s="38"/>
      <c r="F9" s="39"/>
      <c r="G9" s="39"/>
      <c r="H9" s="38"/>
      <c r="I9" s="38"/>
      <c r="J9" s="38"/>
      <c r="K9" s="192" t="s">
        <v>80</v>
      </c>
      <c r="L9" s="192"/>
      <c r="M9" s="193"/>
      <c r="N9" s="33"/>
    </row>
    <row r="10" spans="1:14" x14ac:dyDescent="0.25">
      <c r="A10" s="65" t="s">
        <v>65</v>
      </c>
      <c r="B10" s="43" t="s">
        <v>66</v>
      </c>
      <c r="C10" s="43" t="s">
        <v>67</v>
      </c>
      <c r="D10" s="43" t="s">
        <v>68</v>
      </c>
      <c r="E10" s="43" t="s">
        <v>69</v>
      </c>
      <c r="F10" s="43" t="s">
        <v>70</v>
      </c>
      <c r="G10" s="43" t="s">
        <v>71</v>
      </c>
      <c r="H10" s="43" t="s">
        <v>72</v>
      </c>
      <c r="I10" s="43" t="s">
        <v>73</v>
      </c>
      <c r="J10" s="43" t="s">
        <v>74</v>
      </c>
      <c r="K10" s="43" t="s">
        <v>75</v>
      </c>
      <c r="L10" s="43" t="s">
        <v>76</v>
      </c>
      <c r="M10" s="66" t="s">
        <v>77</v>
      </c>
      <c r="N10" s="33"/>
    </row>
    <row r="11" spans="1:14" ht="52.8" x14ac:dyDescent="0.25">
      <c r="A11" s="67" t="s">
        <v>2</v>
      </c>
      <c r="B11" s="44" t="s">
        <v>15</v>
      </c>
      <c r="C11" s="90" t="s">
        <v>16</v>
      </c>
      <c r="D11" s="90" t="s">
        <v>3</v>
      </c>
      <c r="E11" s="44" t="s">
        <v>64</v>
      </c>
      <c r="F11" s="90" t="s">
        <v>4</v>
      </c>
      <c r="G11" s="44" t="s">
        <v>20</v>
      </c>
      <c r="H11" s="46" t="s">
        <v>1482</v>
      </c>
      <c r="I11" s="133" t="s">
        <v>1476</v>
      </c>
      <c r="J11" s="46" t="s">
        <v>945</v>
      </c>
      <c r="K11" s="47" t="s">
        <v>78</v>
      </c>
      <c r="L11" s="47" t="s">
        <v>79</v>
      </c>
      <c r="M11" s="68" t="s">
        <v>82</v>
      </c>
      <c r="N11" s="33"/>
    </row>
    <row r="12" spans="1:14" x14ac:dyDescent="0.25">
      <c r="A12" s="67"/>
      <c r="B12" s="90"/>
      <c r="C12" s="90"/>
      <c r="D12" s="90"/>
      <c r="E12" s="90"/>
      <c r="F12" s="90"/>
      <c r="G12" s="90"/>
      <c r="H12" s="45"/>
      <c r="I12" s="45"/>
      <c r="J12" s="45"/>
      <c r="K12" s="38"/>
      <c r="L12" s="38"/>
      <c r="M12" s="64"/>
      <c r="N12" s="33"/>
    </row>
    <row r="13" spans="1:14" x14ac:dyDescent="0.25">
      <c r="A13" s="69">
        <f t="shared" ref="A13:A18" si="0">$C$8</f>
        <v>2014</v>
      </c>
      <c r="B13" s="39">
        <f t="shared" ref="B13:B18" si="1">$C$7</f>
        <v>99999</v>
      </c>
      <c r="C13" s="38" t="str">
        <f t="shared" ref="C13:C18" si="2">$C$6</f>
        <v>An Insurance Company</v>
      </c>
      <c r="D13" s="38" t="s">
        <v>14</v>
      </c>
      <c r="E13" s="39" t="s">
        <v>5</v>
      </c>
      <c r="F13" s="48" t="s">
        <v>11</v>
      </c>
      <c r="G13" s="39" t="s">
        <v>6</v>
      </c>
      <c r="H13" s="109"/>
      <c r="I13" s="49"/>
      <c r="J13" s="109"/>
      <c r="K13" s="50" t="str">
        <f t="shared" ref="K13:K18" si="3">IF(H13&lt;&gt;0,IF(OR(I13=0,J13=0),"Input Error",I13/H13),IF(AND(I13=0,J13=0),"","Input Error"))</f>
        <v/>
      </c>
      <c r="L13" s="112" t="str">
        <f t="shared" ref="L13:L18" si="4">IF(H13&lt;&gt;0,IF(OR(I13=0,J13=0),"Input Error",J13/H13),IF(AND(I13=0,J13=0),"","Input Error"))</f>
        <v/>
      </c>
      <c r="M13" s="70" t="str">
        <f t="shared" ref="M13:M18" si="5">IF(H13&lt;&gt;0,IF(OR(I13=0,J13=0),"Input Error",J13/I13*1000),IF(AND(I13=0,J13=0),"","Input Error"))</f>
        <v/>
      </c>
      <c r="N13" s="33"/>
    </row>
    <row r="14" spans="1:14" x14ac:dyDescent="0.25">
      <c r="A14" s="69">
        <f t="shared" si="0"/>
        <v>2014</v>
      </c>
      <c r="B14" s="39">
        <f t="shared" si="1"/>
        <v>99999</v>
      </c>
      <c r="C14" s="38" t="str">
        <f t="shared" si="2"/>
        <v>An Insurance Company</v>
      </c>
      <c r="D14" s="38" t="s">
        <v>14</v>
      </c>
      <c r="E14" s="39" t="s">
        <v>5</v>
      </c>
      <c r="F14" s="48" t="s">
        <v>11</v>
      </c>
      <c r="G14" s="39" t="s">
        <v>10</v>
      </c>
      <c r="H14" s="109"/>
      <c r="I14" s="49"/>
      <c r="J14" s="109"/>
      <c r="K14" s="50" t="str">
        <f t="shared" si="3"/>
        <v/>
      </c>
      <c r="L14" s="112" t="str">
        <f t="shared" si="4"/>
        <v/>
      </c>
      <c r="M14" s="70" t="str">
        <f t="shared" si="5"/>
        <v/>
      </c>
      <c r="N14" s="33"/>
    </row>
    <row r="15" spans="1:14" x14ac:dyDescent="0.25">
      <c r="A15" s="69">
        <f t="shared" si="0"/>
        <v>2014</v>
      </c>
      <c r="B15" s="39">
        <f t="shared" si="1"/>
        <v>99999</v>
      </c>
      <c r="C15" s="38" t="str">
        <f t="shared" si="2"/>
        <v>An Insurance Company</v>
      </c>
      <c r="D15" s="38" t="s">
        <v>14</v>
      </c>
      <c r="E15" s="39" t="s">
        <v>5</v>
      </c>
      <c r="F15" s="48" t="s">
        <v>83</v>
      </c>
      <c r="G15" s="39" t="s">
        <v>6</v>
      </c>
      <c r="H15" s="109"/>
      <c r="I15" s="49"/>
      <c r="J15" s="109"/>
      <c r="K15" s="50" t="str">
        <f t="shared" si="3"/>
        <v/>
      </c>
      <c r="L15" s="112" t="str">
        <f t="shared" si="4"/>
        <v/>
      </c>
      <c r="M15" s="70" t="str">
        <f t="shared" si="5"/>
        <v/>
      </c>
      <c r="N15" s="33"/>
    </row>
    <row r="16" spans="1:14" x14ac:dyDescent="0.25">
      <c r="A16" s="69">
        <f t="shared" si="0"/>
        <v>2014</v>
      </c>
      <c r="B16" s="39">
        <f t="shared" si="1"/>
        <v>99999</v>
      </c>
      <c r="C16" s="38" t="str">
        <f t="shared" si="2"/>
        <v>An Insurance Company</v>
      </c>
      <c r="D16" s="38" t="s">
        <v>14</v>
      </c>
      <c r="E16" s="39" t="s">
        <v>5</v>
      </c>
      <c r="F16" s="48" t="s">
        <v>83</v>
      </c>
      <c r="G16" s="39" t="s">
        <v>10</v>
      </c>
      <c r="H16" s="109"/>
      <c r="I16" s="49"/>
      <c r="J16" s="109"/>
      <c r="K16" s="50" t="str">
        <f t="shared" si="3"/>
        <v/>
      </c>
      <c r="L16" s="112" t="str">
        <f t="shared" si="4"/>
        <v/>
      </c>
      <c r="M16" s="70" t="str">
        <f t="shared" si="5"/>
        <v/>
      </c>
      <c r="N16" s="33"/>
    </row>
    <row r="17" spans="1:14" x14ac:dyDescent="0.25">
      <c r="A17" s="69">
        <f t="shared" si="0"/>
        <v>2014</v>
      </c>
      <c r="B17" s="39">
        <f t="shared" si="1"/>
        <v>99999</v>
      </c>
      <c r="C17" s="38" t="str">
        <f t="shared" si="2"/>
        <v>An Insurance Company</v>
      </c>
      <c r="D17" s="38" t="s">
        <v>14</v>
      </c>
      <c r="E17" s="39" t="s">
        <v>5</v>
      </c>
      <c r="F17" s="48" t="s">
        <v>597</v>
      </c>
      <c r="G17" s="39" t="s">
        <v>6</v>
      </c>
      <c r="H17" s="109"/>
      <c r="I17" s="49"/>
      <c r="J17" s="109"/>
      <c r="K17" s="50" t="str">
        <f t="shared" si="3"/>
        <v/>
      </c>
      <c r="L17" s="112" t="str">
        <f t="shared" si="4"/>
        <v/>
      </c>
      <c r="M17" s="70" t="str">
        <f t="shared" si="5"/>
        <v/>
      </c>
      <c r="N17" s="33"/>
    </row>
    <row r="18" spans="1:14" x14ac:dyDescent="0.25">
      <c r="A18" s="69">
        <f t="shared" si="0"/>
        <v>2014</v>
      </c>
      <c r="B18" s="39">
        <f t="shared" si="1"/>
        <v>99999</v>
      </c>
      <c r="C18" s="38" t="str">
        <f t="shared" si="2"/>
        <v>An Insurance Company</v>
      </c>
      <c r="D18" s="38" t="s">
        <v>14</v>
      </c>
      <c r="E18" s="39" t="s">
        <v>5</v>
      </c>
      <c r="F18" s="48" t="s">
        <v>597</v>
      </c>
      <c r="G18" s="39" t="s">
        <v>10</v>
      </c>
      <c r="H18" s="109"/>
      <c r="I18" s="49"/>
      <c r="J18" s="109"/>
      <c r="K18" s="50" t="str">
        <f t="shared" si="3"/>
        <v/>
      </c>
      <c r="L18" s="112" t="str">
        <f t="shared" si="4"/>
        <v/>
      </c>
      <c r="M18" s="70" t="str">
        <f t="shared" si="5"/>
        <v/>
      </c>
      <c r="N18" s="33"/>
    </row>
    <row r="19" spans="1:14" x14ac:dyDescent="0.25">
      <c r="A19" s="67"/>
      <c r="B19" s="90"/>
      <c r="C19" s="90"/>
      <c r="D19" s="90"/>
      <c r="E19" s="90"/>
      <c r="F19" s="90"/>
      <c r="G19" s="90"/>
      <c r="H19" s="90"/>
      <c r="I19" s="90"/>
      <c r="J19" s="90"/>
      <c r="K19" s="51"/>
      <c r="L19" s="51"/>
      <c r="M19" s="71"/>
      <c r="N19" s="33"/>
    </row>
    <row r="20" spans="1:14" x14ac:dyDescent="0.25">
      <c r="A20" s="69">
        <f t="shared" ref="A20:A25" si="6">$C$8</f>
        <v>2014</v>
      </c>
      <c r="B20" s="39">
        <f t="shared" ref="B20:B25" si="7">$C$7</f>
        <v>99999</v>
      </c>
      <c r="C20" s="38" t="str">
        <f t="shared" ref="C20:C25" si="8">$C$6</f>
        <v>An Insurance Company</v>
      </c>
      <c r="D20" s="38" t="s">
        <v>14</v>
      </c>
      <c r="E20" s="39" t="s">
        <v>9</v>
      </c>
      <c r="F20" s="48" t="s">
        <v>11</v>
      </c>
      <c r="G20" s="39" t="s">
        <v>6</v>
      </c>
      <c r="H20" s="110"/>
      <c r="I20" s="52"/>
      <c r="J20" s="110"/>
      <c r="K20" s="53" t="str">
        <f t="shared" ref="K20:K25" si="9">IF(H20&lt;&gt;0,IF(OR(I20=0,J20=0),"Input Error",I20/H20),IF(AND(I20=0,J20=0),"","Input Error"))</f>
        <v/>
      </c>
      <c r="L20" s="113" t="str">
        <f t="shared" ref="L20:L25" si="10">IF(H20&lt;&gt;0,IF(OR(I20=0,J20=0),"Input Error",J20/H20),IF(AND(I20=0,J20=0),"","Input Error"))</f>
        <v/>
      </c>
      <c r="M20" s="72" t="str">
        <f t="shared" ref="M20:M25" si="11">IF(H20&lt;&gt;0,IF(OR(I20=0,J20=0),"Input Error",J20/I20*1000),IF(AND(I20=0,J20=0),"","Input Error"))</f>
        <v/>
      </c>
      <c r="N20" s="33"/>
    </row>
    <row r="21" spans="1:14" x14ac:dyDescent="0.25">
      <c r="A21" s="69">
        <f t="shared" si="6"/>
        <v>2014</v>
      </c>
      <c r="B21" s="39">
        <f t="shared" si="7"/>
        <v>99999</v>
      </c>
      <c r="C21" s="38" t="str">
        <f t="shared" si="8"/>
        <v>An Insurance Company</v>
      </c>
      <c r="D21" s="38" t="s">
        <v>14</v>
      </c>
      <c r="E21" s="39" t="s">
        <v>9</v>
      </c>
      <c r="F21" s="48" t="s">
        <v>11</v>
      </c>
      <c r="G21" s="39" t="s">
        <v>10</v>
      </c>
      <c r="H21" s="110"/>
      <c r="I21" s="52"/>
      <c r="J21" s="110"/>
      <c r="K21" s="53" t="str">
        <f t="shared" si="9"/>
        <v/>
      </c>
      <c r="L21" s="113" t="str">
        <f t="shared" si="10"/>
        <v/>
      </c>
      <c r="M21" s="72" t="str">
        <f t="shared" si="11"/>
        <v/>
      </c>
      <c r="N21" s="33"/>
    </row>
    <row r="22" spans="1:14" x14ac:dyDescent="0.25">
      <c r="A22" s="69">
        <f t="shared" si="6"/>
        <v>2014</v>
      </c>
      <c r="B22" s="39">
        <f t="shared" si="7"/>
        <v>99999</v>
      </c>
      <c r="C22" s="38" t="str">
        <f t="shared" si="8"/>
        <v>An Insurance Company</v>
      </c>
      <c r="D22" s="38" t="s">
        <v>14</v>
      </c>
      <c r="E22" s="39" t="s">
        <v>9</v>
      </c>
      <c r="F22" s="48" t="s">
        <v>83</v>
      </c>
      <c r="G22" s="39" t="s">
        <v>6</v>
      </c>
      <c r="H22" s="110"/>
      <c r="I22" s="52"/>
      <c r="J22" s="110"/>
      <c r="K22" s="53" t="str">
        <f t="shared" si="9"/>
        <v/>
      </c>
      <c r="L22" s="113" t="str">
        <f t="shared" si="10"/>
        <v/>
      </c>
      <c r="M22" s="72" t="str">
        <f t="shared" si="11"/>
        <v/>
      </c>
      <c r="N22" s="33"/>
    </row>
    <row r="23" spans="1:14" x14ac:dyDescent="0.25">
      <c r="A23" s="69">
        <f t="shared" si="6"/>
        <v>2014</v>
      </c>
      <c r="B23" s="39">
        <f t="shared" si="7"/>
        <v>99999</v>
      </c>
      <c r="C23" s="38" t="str">
        <f t="shared" si="8"/>
        <v>An Insurance Company</v>
      </c>
      <c r="D23" s="38" t="s">
        <v>14</v>
      </c>
      <c r="E23" s="39" t="s">
        <v>9</v>
      </c>
      <c r="F23" s="48" t="s">
        <v>83</v>
      </c>
      <c r="G23" s="39" t="s">
        <v>10</v>
      </c>
      <c r="H23" s="110"/>
      <c r="I23" s="52"/>
      <c r="J23" s="110"/>
      <c r="K23" s="53" t="str">
        <f t="shared" si="9"/>
        <v/>
      </c>
      <c r="L23" s="113" t="str">
        <f t="shared" si="10"/>
        <v/>
      </c>
      <c r="M23" s="72" t="str">
        <f t="shared" si="11"/>
        <v/>
      </c>
      <c r="N23" s="33"/>
    </row>
    <row r="24" spans="1:14" x14ac:dyDescent="0.25">
      <c r="A24" s="69">
        <f t="shared" si="6"/>
        <v>2014</v>
      </c>
      <c r="B24" s="39">
        <f t="shared" si="7"/>
        <v>99999</v>
      </c>
      <c r="C24" s="38" t="str">
        <f t="shared" si="8"/>
        <v>An Insurance Company</v>
      </c>
      <c r="D24" s="38" t="s">
        <v>14</v>
      </c>
      <c r="E24" s="39" t="s">
        <v>9</v>
      </c>
      <c r="F24" s="48" t="s">
        <v>597</v>
      </c>
      <c r="G24" s="39" t="s">
        <v>6</v>
      </c>
      <c r="H24" s="110"/>
      <c r="I24" s="52"/>
      <c r="J24" s="110"/>
      <c r="K24" s="53" t="str">
        <f t="shared" si="9"/>
        <v/>
      </c>
      <c r="L24" s="113" t="str">
        <f t="shared" si="10"/>
        <v/>
      </c>
      <c r="M24" s="72" t="str">
        <f t="shared" si="11"/>
        <v/>
      </c>
      <c r="N24" s="33"/>
    </row>
    <row r="25" spans="1:14" x14ac:dyDescent="0.25">
      <c r="A25" s="69">
        <f t="shared" si="6"/>
        <v>2014</v>
      </c>
      <c r="B25" s="39">
        <f t="shared" si="7"/>
        <v>99999</v>
      </c>
      <c r="C25" s="38" t="str">
        <f t="shared" si="8"/>
        <v>An Insurance Company</v>
      </c>
      <c r="D25" s="38" t="s">
        <v>14</v>
      </c>
      <c r="E25" s="39" t="s">
        <v>9</v>
      </c>
      <c r="F25" s="48" t="s">
        <v>597</v>
      </c>
      <c r="G25" s="39" t="s">
        <v>10</v>
      </c>
      <c r="H25" s="110"/>
      <c r="I25" s="52"/>
      <c r="J25" s="110"/>
      <c r="K25" s="53" t="str">
        <f t="shared" si="9"/>
        <v/>
      </c>
      <c r="L25" s="113" t="str">
        <f t="shared" si="10"/>
        <v/>
      </c>
      <c r="M25" s="72" t="str">
        <f t="shared" si="11"/>
        <v/>
      </c>
      <c r="N25" s="33"/>
    </row>
    <row r="26" spans="1:14" x14ac:dyDescent="0.25">
      <c r="A26" s="69"/>
      <c r="B26" s="39"/>
      <c r="C26" s="38"/>
      <c r="D26" s="38"/>
      <c r="E26" s="39"/>
      <c r="F26" s="48"/>
      <c r="G26" s="39"/>
      <c r="H26" s="92"/>
      <c r="I26" s="92"/>
      <c r="J26" s="92"/>
      <c r="K26" s="53"/>
      <c r="L26" s="53"/>
      <c r="M26" s="72"/>
      <c r="N26" s="33"/>
    </row>
    <row r="27" spans="1:14" x14ac:dyDescent="0.25">
      <c r="A27" s="69">
        <f t="shared" ref="A27:A32" si="12">$C$8</f>
        <v>2014</v>
      </c>
      <c r="B27" s="39">
        <f t="shared" ref="B27:B32" si="13">$C$7</f>
        <v>99999</v>
      </c>
      <c r="C27" s="38" t="str">
        <f t="shared" ref="C27:C32" si="14">$C$6</f>
        <v>An Insurance Company</v>
      </c>
      <c r="D27" s="38" t="s">
        <v>12</v>
      </c>
      <c r="E27" s="39" t="s">
        <v>5</v>
      </c>
      <c r="F27" s="48" t="s">
        <v>11</v>
      </c>
      <c r="G27" s="39" t="s">
        <v>6</v>
      </c>
      <c r="H27" s="109"/>
      <c r="I27" s="49"/>
      <c r="J27" s="109"/>
      <c r="K27" s="50" t="str">
        <f t="shared" ref="K27:K32" si="15">IF(H27&lt;&gt;0,IF(OR(I27=0,J27=0),"Input Error",I27/H27),IF(AND(I27=0,J27=0),"","Input Error"))</f>
        <v/>
      </c>
      <c r="L27" s="112" t="str">
        <f t="shared" ref="L27:L32" si="16">IF(H27&lt;&gt;0,IF(OR(I27=0,J27=0),"Input Error",J27/H27),IF(AND(I27=0,J27=0),"","Input Error"))</f>
        <v/>
      </c>
      <c r="M27" s="70" t="str">
        <f t="shared" ref="M27:M32" si="17">IF(H27&lt;&gt;0,IF(OR(I27=0,J27=0),"Input Error",J27/I27*1000),IF(AND(I27=0,J27=0),"","Input Error"))</f>
        <v/>
      </c>
      <c r="N27" s="33"/>
    </row>
    <row r="28" spans="1:14" x14ac:dyDescent="0.25">
      <c r="A28" s="69">
        <f t="shared" si="12"/>
        <v>2014</v>
      </c>
      <c r="B28" s="39">
        <f t="shared" si="13"/>
        <v>99999</v>
      </c>
      <c r="C28" s="38" t="str">
        <f t="shared" si="14"/>
        <v>An Insurance Company</v>
      </c>
      <c r="D28" s="38" t="s">
        <v>12</v>
      </c>
      <c r="E28" s="39" t="s">
        <v>5</v>
      </c>
      <c r="F28" s="48" t="s">
        <v>11</v>
      </c>
      <c r="G28" s="39" t="s">
        <v>10</v>
      </c>
      <c r="H28" s="109"/>
      <c r="I28" s="49"/>
      <c r="J28" s="109"/>
      <c r="K28" s="50" t="str">
        <f t="shared" si="15"/>
        <v/>
      </c>
      <c r="L28" s="112" t="str">
        <f t="shared" si="16"/>
        <v/>
      </c>
      <c r="M28" s="70" t="str">
        <f t="shared" si="17"/>
        <v/>
      </c>
      <c r="N28" s="33"/>
    </row>
    <row r="29" spans="1:14" x14ac:dyDescent="0.25">
      <c r="A29" s="69">
        <f t="shared" si="12"/>
        <v>2014</v>
      </c>
      <c r="B29" s="39">
        <f t="shared" si="13"/>
        <v>99999</v>
      </c>
      <c r="C29" s="38" t="str">
        <f t="shared" si="14"/>
        <v>An Insurance Company</v>
      </c>
      <c r="D29" s="38" t="s">
        <v>12</v>
      </c>
      <c r="E29" s="39" t="s">
        <v>5</v>
      </c>
      <c r="F29" s="48" t="s">
        <v>83</v>
      </c>
      <c r="G29" s="39" t="s">
        <v>6</v>
      </c>
      <c r="H29" s="109"/>
      <c r="I29" s="49"/>
      <c r="J29" s="109"/>
      <c r="K29" s="50" t="str">
        <f t="shared" si="15"/>
        <v/>
      </c>
      <c r="L29" s="112" t="str">
        <f t="shared" si="16"/>
        <v/>
      </c>
      <c r="M29" s="70" t="str">
        <f t="shared" si="17"/>
        <v/>
      </c>
      <c r="N29" s="33"/>
    </row>
    <row r="30" spans="1:14" x14ac:dyDescent="0.25">
      <c r="A30" s="69">
        <f t="shared" si="12"/>
        <v>2014</v>
      </c>
      <c r="B30" s="39">
        <f t="shared" si="13"/>
        <v>99999</v>
      </c>
      <c r="C30" s="38" t="str">
        <f t="shared" si="14"/>
        <v>An Insurance Company</v>
      </c>
      <c r="D30" s="38" t="s">
        <v>12</v>
      </c>
      <c r="E30" s="39" t="s">
        <v>5</v>
      </c>
      <c r="F30" s="48" t="s">
        <v>83</v>
      </c>
      <c r="G30" s="39" t="s">
        <v>10</v>
      </c>
      <c r="H30" s="109"/>
      <c r="I30" s="49"/>
      <c r="J30" s="109"/>
      <c r="K30" s="50" t="str">
        <f t="shared" si="15"/>
        <v/>
      </c>
      <c r="L30" s="112" t="str">
        <f t="shared" si="16"/>
        <v/>
      </c>
      <c r="M30" s="70" t="str">
        <f t="shared" si="17"/>
        <v/>
      </c>
      <c r="N30" s="33"/>
    </row>
    <row r="31" spans="1:14" x14ac:dyDescent="0.25">
      <c r="A31" s="69">
        <f t="shared" si="12"/>
        <v>2014</v>
      </c>
      <c r="B31" s="39">
        <f t="shared" si="13"/>
        <v>99999</v>
      </c>
      <c r="C31" s="38" t="str">
        <f t="shared" si="14"/>
        <v>An Insurance Company</v>
      </c>
      <c r="D31" s="38" t="s">
        <v>12</v>
      </c>
      <c r="E31" s="39" t="s">
        <v>5</v>
      </c>
      <c r="F31" s="48" t="s">
        <v>597</v>
      </c>
      <c r="G31" s="39" t="s">
        <v>6</v>
      </c>
      <c r="H31" s="109"/>
      <c r="I31" s="49"/>
      <c r="J31" s="109"/>
      <c r="K31" s="50" t="str">
        <f t="shared" si="15"/>
        <v/>
      </c>
      <c r="L31" s="112" t="str">
        <f t="shared" si="16"/>
        <v/>
      </c>
      <c r="M31" s="70" t="str">
        <f t="shared" si="17"/>
        <v/>
      </c>
      <c r="N31" s="33"/>
    </row>
    <row r="32" spans="1:14" x14ac:dyDescent="0.25">
      <c r="A32" s="69">
        <f t="shared" si="12"/>
        <v>2014</v>
      </c>
      <c r="B32" s="39">
        <f t="shared" si="13"/>
        <v>99999</v>
      </c>
      <c r="C32" s="38" t="str">
        <f t="shared" si="14"/>
        <v>An Insurance Company</v>
      </c>
      <c r="D32" s="38" t="s">
        <v>12</v>
      </c>
      <c r="E32" s="39" t="s">
        <v>5</v>
      </c>
      <c r="F32" s="48" t="s">
        <v>597</v>
      </c>
      <c r="G32" s="39" t="s">
        <v>10</v>
      </c>
      <c r="H32" s="109"/>
      <c r="I32" s="49"/>
      <c r="J32" s="109"/>
      <c r="K32" s="50" t="str">
        <f t="shared" si="15"/>
        <v/>
      </c>
      <c r="L32" s="112" t="str">
        <f t="shared" si="16"/>
        <v/>
      </c>
      <c r="M32" s="70" t="str">
        <f t="shared" si="17"/>
        <v/>
      </c>
      <c r="N32" s="33"/>
    </row>
    <row r="33" spans="1:14" x14ac:dyDescent="0.25">
      <c r="A33" s="67"/>
      <c r="B33" s="90"/>
      <c r="C33" s="90"/>
      <c r="D33" s="90"/>
      <c r="E33" s="90"/>
      <c r="F33" s="90"/>
      <c r="G33" s="90"/>
      <c r="H33" s="90"/>
      <c r="I33" s="90"/>
      <c r="J33" s="90"/>
      <c r="K33" s="51"/>
      <c r="L33" s="51"/>
      <c r="M33" s="71"/>
      <c r="N33" s="33"/>
    </row>
    <row r="34" spans="1:14" x14ac:dyDescent="0.25">
      <c r="A34" s="69">
        <f t="shared" ref="A34:A39" si="18">$C$8</f>
        <v>2014</v>
      </c>
      <c r="B34" s="39">
        <f t="shared" ref="B34:B39" si="19">$C$7</f>
        <v>99999</v>
      </c>
      <c r="C34" s="38" t="str">
        <f t="shared" ref="C34:C39" si="20">$C$6</f>
        <v>An Insurance Company</v>
      </c>
      <c r="D34" s="38" t="s">
        <v>12</v>
      </c>
      <c r="E34" s="39" t="s">
        <v>9</v>
      </c>
      <c r="F34" s="48" t="s">
        <v>11</v>
      </c>
      <c r="G34" s="39" t="s">
        <v>6</v>
      </c>
      <c r="H34" s="110"/>
      <c r="I34" s="52"/>
      <c r="J34" s="110"/>
      <c r="K34" s="53" t="str">
        <f t="shared" ref="K34:K39" si="21">IF(H34&lt;&gt;0,IF(OR(I34=0,J34=0),"Input Error",I34/H34),IF(AND(I34=0,J34=0),"","Input Error"))</f>
        <v/>
      </c>
      <c r="L34" s="113" t="str">
        <f t="shared" ref="L34:L39" si="22">IF(H34&lt;&gt;0,IF(OR(I34=0,J34=0),"Input Error",J34/H34),IF(AND(I34=0,J34=0),"","Input Error"))</f>
        <v/>
      </c>
      <c r="M34" s="72" t="str">
        <f t="shared" ref="M34:M39" si="23">IF(H34&lt;&gt;0,IF(OR(I34=0,J34=0),"Input Error",J34/I34*1000),IF(AND(I34=0,J34=0),"","Input Error"))</f>
        <v/>
      </c>
      <c r="N34" s="33"/>
    </row>
    <row r="35" spans="1:14" x14ac:dyDescent="0.25">
      <c r="A35" s="69">
        <f t="shared" si="18"/>
        <v>2014</v>
      </c>
      <c r="B35" s="39">
        <f t="shared" si="19"/>
        <v>99999</v>
      </c>
      <c r="C35" s="38" t="str">
        <f t="shared" si="20"/>
        <v>An Insurance Company</v>
      </c>
      <c r="D35" s="38" t="s">
        <v>12</v>
      </c>
      <c r="E35" s="39" t="s">
        <v>9</v>
      </c>
      <c r="F35" s="48" t="s">
        <v>11</v>
      </c>
      <c r="G35" s="39" t="s">
        <v>10</v>
      </c>
      <c r="H35" s="110"/>
      <c r="I35" s="52"/>
      <c r="J35" s="110"/>
      <c r="K35" s="53" t="str">
        <f t="shared" si="21"/>
        <v/>
      </c>
      <c r="L35" s="113" t="str">
        <f t="shared" si="22"/>
        <v/>
      </c>
      <c r="M35" s="72" t="str">
        <f t="shared" si="23"/>
        <v/>
      </c>
      <c r="N35" s="33"/>
    </row>
    <row r="36" spans="1:14" x14ac:dyDescent="0.25">
      <c r="A36" s="69">
        <f t="shared" si="18"/>
        <v>2014</v>
      </c>
      <c r="B36" s="39">
        <f t="shared" si="19"/>
        <v>99999</v>
      </c>
      <c r="C36" s="38" t="str">
        <f t="shared" si="20"/>
        <v>An Insurance Company</v>
      </c>
      <c r="D36" s="38" t="s">
        <v>12</v>
      </c>
      <c r="E36" s="39" t="s">
        <v>9</v>
      </c>
      <c r="F36" s="48" t="s">
        <v>83</v>
      </c>
      <c r="G36" s="39" t="s">
        <v>6</v>
      </c>
      <c r="H36" s="110"/>
      <c r="I36" s="52"/>
      <c r="J36" s="110"/>
      <c r="K36" s="53" t="str">
        <f t="shared" si="21"/>
        <v/>
      </c>
      <c r="L36" s="113" t="str">
        <f t="shared" si="22"/>
        <v/>
      </c>
      <c r="M36" s="72" t="str">
        <f t="shared" si="23"/>
        <v/>
      </c>
      <c r="N36" s="33"/>
    </row>
    <row r="37" spans="1:14" x14ac:dyDescent="0.25">
      <c r="A37" s="69">
        <f t="shared" si="18"/>
        <v>2014</v>
      </c>
      <c r="B37" s="39">
        <f t="shared" si="19"/>
        <v>99999</v>
      </c>
      <c r="C37" s="38" t="str">
        <f t="shared" si="20"/>
        <v>An Insurance Company</v>
      </c>
      <c r="D37" s="38" t="s">
        <v>12</v>
      </c>
      <c r="E37" s="39" t="s">
        <v>9</v>
      </c>
      <c r="F37" s="48" t="s">
        <v>83</v>
      </c>
      <c r="G37" s="39" t="s">
        <v>10</v>
      </c>
      <c r="H37" s="110"/>
      <c r="I37" s="52"/>
      <c r="J37" s="110"/>
      <c r="K37" s="53" t="str">
        <f t="shared" si="21"/>
        <v/>
      </c>
      <c r="L37" s="113" t="str">
        <f t="shared" si="22"/>
        <v/>
      </c>
      <c r="M37" s="72" t="str">
        <f t="shared" si="23"/>
        <v/>
      </c>
      <c r="N37" s="33"/>
    </row>
    <row r="38" spans="1:14" x14ac:dyDescent="0.25">
      <c r="A38" s="69">
        <f t="shared" si="18"/>
        <v>2014</v>
      </c>
      <c r="B38" s="39">
        <f t="shared" si="19"/>
        <v>99999</v>
      </c>
      <c r="C38" s="38" t="str">
        <f t="shared" si="20"/>
        <v>An Insurance Company</v>
      </c>
      <c r="D38" s="38" t="s">
        <v>12</v>
      </c>
      <c r="E38" s="39" t="s">
        <v>9</v>
      </c>
      <c r="F38" s="48" t="s">
        <v>597</v>
      </c>
      <c r="G38" s="39" t="s">
        <v>6</v>
      </c>
      <c r="H38" s="110"/>
      <c r="I38" s="52"/>
      <c r="J38" s="110"/>
      <c r="K38" s="53" t="str">
        <f t="shared" si="21"/>
        <v/>
      </c>
      <c r="L38" s="113" t="str">
        <f t="shared" si="22"/>
        <v/>
      </c>
      <c r="M38" s="72" t="str">
        <f t="shared" si="23"/>
        <v/>
      </c>
      <c r="N38" s="33"/>
    </row>
    <row r="39" spans="1:14" x14ac:dyDescent="0.25">
      <c r="A39" s="69">
        <f t="shared" si="18"/>
        <v>2014</v>
      </c>
      <c r="B39" s="39">
        <f t="shared" si="19"/>
        <v>99999</v>
      </c>
      <c r="C39" s="38" t="str">
        <f t="shared" si="20"/>
        <v>An Insurance Company</v>
      </c>
      <c r="D39" s="38" t="s">
        <v>12</v>
      </c>
      <c r="E39" s="39" t="s">
        <v>9</v>
      </c>
      <c r="F39" s="48" t="s">
        <v>597</v>
      </c>
      <c r="G39" s="39" t="s">
        <v>10</v>
      </c>
      <c r="H39" s="110"/>
      <c r="I39" s="52"/>
      <c r="J39" s="110"/>
      <c r="K39" s="53" t="str">
        <f t="shared" si="21"/>
        <v/>
      </c>
      <c r="L39" s="113" t="str">
        <f t="shared" si="22"/>
        <v/>
      </c>
      <c r="M39" s="72" t="str">
        <f t="shared" si="23"/>
        <v/>
      </c>
      <c r="N39" s="33"/>
    </row>
    <row r="40" spans="1:14" x14ac:dyDescent="0.25">
      <c r="A40" s="69"/>
      <c r="B40" s="39"/>
      <c r="C40" s="38"/>
      <c r="D40" s="38"/>
      <c r="E40" s="39"/>
      <c r="F40" s="48"/>
      <c r="G40" s="39"/>
      <c r="H40" s="92"/>
      <c r="I40" s="92"/>
      <c r="J40" s="92"/>
      <c r="K40" s="53"/>
      <c r="L40" s="53"/>
      <c r="M40" s="72"/>
      <c r="N40" s="33"/>
    </row>
    <row r="41" spans="1:14" x14ac:dyDescent="0.25">
      <c r="A41" s="69">
        <f t="shared" ref="A41:A46" si="24">$C$8</f>
        <v>2014</v>
      </c>
      <c r="B41" s="39">
        <f t="shared" ref="B41:B46" si="25">$C$7</f>
        <v>99999</v>
      </c>
      <c r="C41" s="38" t="str">
        <f t="shared" ref="C41:C46" si="26">$C$6</f>
        <v>An Insurance Company</v>
      </c>
      <c r="D41" s="38" t="s">
        <v>8</v>
      </c>
      <c r="E41" s="39" t="s">
        <v>5</v>
      </c>
      <c r="F41" s="48" t="s">
        <v>11</v>
      </c>
      <c r="G41" s="39" t="s">
        <v>6</v>
      </c>
      <c r="H41" s="109"/>
      <c r="I41" s="49"/>
      <c r="J41" s="109"/>
      <c r="K41" s="50" t="str">
        <f t="shared" ref="K41:K46" si="27">IF(H41&lt;&gt;0,IF(OR(I41=0,J41=0),"Input Error",I41/H41),IF(AND(I41=0,J41=0),"","Input Error"))</f>
        <v/>
      </c>
      <c r="L41" s="112" t="str">
        <f t="shared" ref="L41:L46" si="28">IF(H41&lt;&gt;0,IF(OR(I41=0,J41=0),"Input Error",J41/H41),IF(AND(I41=0,J41=0),"","Input Error"))</f>
        <v/>
      </c>
      <c r="M41" s="70" t="str">
        <f t="shared" ref="M41:M46" si="29">IF(H41&lt;&gt;0,IF(OR(I41=0,J41=0),"Input Error",J41/I41*1000),IF(AND(I41=0,J41=0),"","Input Error"))</f>
        <v/>
      </c>
      <c r="N41" s="33"/>
    </row>
    <row r="42" spans="1:14" x14ac:dyDescent="0.25">
      <c r="A42" s="69">
        <f t="shared" si="24"/>
        <v>2014</v>
      </c>
      <c r="B42" s="39">
        <f t="shared" si="25"/>
        <v>99999</v>
      </c>
      <c r="C42" s="38" t="str">
        <f t="shared" si="26"/>
        <v>An Insurance Company</v>
      </c>
      <c r="D42" s="38" t="s">
        <v>8</v>
      </c>
      <c r="E42" s="39" t="s">
        <v>5</v>
      </c>
      <c r="F42" s="48" t="s">
        <v>11</v>
      </c>
      <c r="G42" s="39" t="s">
        <v>10</v>
      </c>
      <c r="H42" s="109"/>
      <c r="I42" s="49"/>
      <c r="J42" s="109"/>
      <c r="K42" s="50" t="str">
        <f t="shared" si="27"/>
        <v/>
      </c>
      <c r="L42" s="112" t="str">
        <f t="shared" si="28"/>
        <v/>
      </c>
      <c r="M42" s="70" t="str">
        <f t="shared" si="29"/>
        <v/>
      </c>
      <c r="N42" s="33"/>
    </row>
    <row r="43" spans="1:14" x14ac:dyDescent="0.25">
      <c r="A43" s="69">
        <f t="shared" si="24"/>
        <v>2014</v>
      </c>
      <c r="B43" s="39">
        <f t="shared" si="25"/>
        <v>99999</v>
      </c>
      <c r="C43" s="38" t="str">
        <f t="shared" si="26"/>
        <v>An Insurance Company</v>
      </c>
      <c r="D43" s="38" t="s">
        <v>8</v>
      </c>
      <c r="E43" s="39" t="s">
        <v>5</v>
      </c>
      <c r="F43" s="48" t="s">
        <v>83</v>
      </c>
      <c r="G43" s="39" t="s">
        <v>6</v>
      </c>
      <c r="H43" s="109"/>
      <c r="I43" s="49"/>
      <c r="J43" s="109"/>
      <c r="K43" s="50" t="str">
        <f t="shared" si="27"/>
        <v/>
      </c>
      <c r="L43" s="112" t="str">
        <f t="shared" si="28"/>
        <v/>
      </c>
      <c r="M43" s="70" t="str">
        <f t="shared" si="29"/>
        <v/>
      </c>
      <c r="N43" s="33"/>
    </row>
    <row r="44" spans="1:14" x14ac:dyDescent="0.25">
      <c r="A44" s="69">
        <f t="shared" si="24"/>
        <v>2014</v>
      </c>
      <c r="B44" s="39">
        <f t="shared" si="25"/>
        <v>99999</v>
      </c>
      <c r="C44" s="38" t="str">
        <f t="shared" si="26"/>
        <v>An Insurance Company</v>
      </c>
      <c r="D44" s="38" t="s">
        <v>8</v>
      </c>
      <c r="E44" s="39" t="s">
        <v>5</v>
      </c>
      <c r="F44" s="48" t="s">
        <v>83</v>
      </c>
      <c r="G44" s="39" t="s">
        <v>10</v>
      </c>
      <c r="H44" s="109"/>
      <c r="I44" s="49"/>
      <c r="J44" s="109"/>
      <c r="K44" s="50" t="str">
        <f t="shared" si="27"/>
        <v/>
      </c>
      <c r="L44" s="112" t="str">
        <f t="shared" si="28"/>
        <v/>
      </c>
      <c r="M44" s="70" t="str">
        <f t="shared" si="29"/>
        <v/>
      </c>
      <c r="N44" s="33"/>
    </row>
    <row r="45" spans="1:14" x14ac:dyDescent="0.25">
      <c r="A45" s="69">
        <f t="shared" si="24"/>
        <v>2014</v>
      </c>
      <c r="B45" s="39">
        <f t="shared" si="25"/>
        <v>99999</v>
      </c>
      <c r="C45" s="38" t="str">
        <f t="shared" si="26"/>
        <v>An Insurance Company</v>
      </c>
      <c r="D45" s="38" t="s">
        <v>8</v>
      </c>
      <c r="E45" s="39" t="s">
        <v>5</v>
      </c>
      <c r="F45" s="48" t="s">
        <v>597</v>
      </c>
      <c r="G45" s="39" t="s">
        <v>6</v>
      </c>
      <c r="H45" s="109"/>
      <c r="I45" s="49"/>
      <c r="J45" s="109"/>
      <c r="K45" s="50" t="str">
        <f t="shared" si="27"/>
        <v/>
      </c>
      <c r="L45" s="112" t="str">
        <f t="shared" si="28"/>
        <v/>
      </c>
      <c r="M45" s="70" t="str">
        <f t="shared" si="29"/>
        <v/>
      </c>
      <c r="N45" s="33"/>
    </row>
    <row r="46" spans="1:14" x14ac:dyDescent="0.25">
      <c r="A46" s="69">
        <f t="shared" si="24"/>
        <v>2014</v>
      </c>
      <c r="B46" s="39">
        <f t="shared" si="25"/>
        <v>99999</v>
      </c>
      <c r="C46" s="38" t="str">
        <f t="shared" si="26"/>
        <v>An Insurance Company</v>
      </c>
      <c r="D46" s="38" t="s">
        <v>8</v>
      </c>
      <c r="E46" s="39" t="s">
        <v>5</v>
      </c>
      <c r="F46" s="48" t="s">
        <v>597</v>
      </c>
      <c r="G46" s="39" t="s">
        <v>10</v>
      </c>
      <c r="H46" s="109"/>
      <c r="I46" s="49"/>
      <c r="J46" s="109"/>
      <c r="K46" s="50" t="str">
        <f t="shared" si="27"/>
        <v/>
      </c>
      <c r="L46" s="112" t="str">
        <f t="shared" si="28"/>
        <v/>
      </c>
      <c r="M46" s="70" t="str">
        <f t="shared" si="29"/>
        <v/>
      </c>
      <c r="N46" s="33"/>
    </row>
    <row r="47" spans="1:14" x14ac:dyDescent="0.25">
      <c r="A47" s="67"/>
      <c r="B47" s="90"/>
      <c r="C47" s="90"/>
      <c r="D47" s="90"/>
      <c r="E47" s="90"/>
      <c r="F47" s="90"/>
      <c r="G47" s="90"/>
      <c r="H47" s="90"/>
      <c r="I47" s="90"/>
      <c r="J47" s="90"/>
      <c r="K47" s="51"/>
      <c r="L47" s="51"/>
      <c r="M47" s="71"/>
      <c r="N47" s="33"/>
    </row>
    <row r="48" spans="1:14" x14ac:dyDescent="0.25">
      <c r="A48" s="69">
        <f t="shared" ref="A48:A53" si="30">$C$8</f>
        <v>2014</v>
      </c>
      <c r="B48" s="39">
        <f t="shared" ref="B48:B53" si="31">$C$7</f>
        <v>99999</v>
      </c>
      <c r="C48" s="38" t="str">
        <f t="shared" ref="C48:C53" si="32">$C$6</f>
        <v>An Insurance Company</v>
      </c>
      <c r="D48" s="38" t="s">
        <v>8</v>
      </c>
      <c r="E48" s="39" t="s">
        <v>9</v>
      </c>
      <c r="F48" s="48" t="s">
        <v>11</v>
      </c>
      <c r="G48" s="39" t="s">
        <v>6</v>
      </c>
      <c r="H48" s="110"/>
      <c r="I48" s="52"/>
      <c r="J48" s="110"/>
      <c r="K48" s="53" t="str">
        <f t="shared" ref="K48:K53" si="33">IF(H48&lt;&gt;0,IF(OR(I48=0,J48=0),"Input Error",I48/H48),IF(AND(I48=0,J48=0),"","Input Error"))</f>
        <v/>
      </c>
      <c r="L48" s="113" t="str">
        <f t="shared" ref="L48:L53" si="34">IF(H48&lt;&gt;0,IF(OR(I48=0,J48=0),"Input Error",J48/H48),IF(AND(I48=0,J48=0),"","Input Error"))</f>
        <v/>
      </c>
      <c r="M48" s="72" t="str">
        <f t="shared" ref="M48:M53" si="35">IF(H48&lt;&gt;0,IF(OR(I48=0,J48=0),"Input Error",J48/I48*1000),IF(AND(I48=0,J48=0),"","Input Error"))</f>
        <v/>
      </c>
      <c r="N48" s="33"/>
    </row>
    <row r="49" spans="1:14" x14ac:dyDescent="0.25">
      <c r="A49" s="69">
        <f t="shared" si="30"/>
        <v>2014</v>
      </c>
      <c r="B49" s="39">
        <f t="shared" si="31"/>
        <v>99999</v>
      </c>
      <c r="C49" s="38" t="str">
        <f t="shared" si="32"/>
        <v>An Insurance Company</v>
      </c>
      <c r="D49" s="38" t="s">
        <v>8</v>
      </c>
      <c r="E49" s="39" t="s">
        <v>9</v>
      </c>
      <c r="F49" s="48" t="s">
        <v>11</v>
      </c>
      <c r="G49" s="39" t="s">
        <v>10</v>
      </c>
      <c r="H49" s="110"/>
      <c r="I49" s="52"/>
      <c r="J49" s="110"/>
      <c r="K49" s="53" t="str">
        <f t="shared" si="33"/>
        <v/>
      </c>
      <c r="L49" s="113" t="str">
        <f t="shared" si="34"/>
        <v/>
      </c>
      <c r="M49" s="72" t="str">
        <f t="shared" si="35"/>
        <v/>
      </c>
      <c r="N49" s="33"/>
    </row>
    <row r="50" spans="1:14" x14ac:dyDescent="0.25">
      <c r="A50" s="69">
        <f t="shared" si="30"/>
        <v>2014</v>
      </c>
      <c r="B50" s="39">
        <f t="shared" si="31"/>
        <v>99999</v>
      </c>
      <c r="C50" s="38" t="str">
        <f t="shared" si="32"/>
        <v>An Insurance Company</v>
      </c>
      <c r="D50" s="38" t="s">
        <v>8</v>
      </c>
      <c r="E50" s="39" t="s">
        <v>9</v>
      </c>
      <c r="F50" s="48" t="s">
        <v>83</v>
      </c>
      <c r="G50" s="39" t="s">
        <v>6</v>
      </c>
      <c r="H50" s="110"/>
      <c r="I50" s="52"/>
      <c r="J50" s="110"/>
      <c r="K50" s="53" t="str">
        <f t="shared" si="33"/>
        <v/>
      </c>
      <c r="L50" s="113" t="str">
        <f t="shared" si="34"/>
        <v/>
      </c>
      <c r="M50" s="72" t="str">
        <f t="shared" si="35"/>
        <v/>
      </c>
      <c r="N50" s="33"/>
    </row>
    <row r="51" spans="1:14" s="33" customFormat="1" x14ac:dyDescent="0.25">
      <c r="A51" s="69">
        <f t="shared" si="30"/>
        <v>2014</v>
      </c>
      <c r="B51" s="39">
        <f t="shared" si="31"/>
        <v>99999</v>
      </c>
      <c r="C51" s="38" t="str">
        <f t="shared" si="32"/>
        <v>An Insurance Company</v>
      </c>
      <c r="D51" s="38" t="s">
        <v>8</v>
      </c>
      <c r="E51" s="39" t="s">
        <v>9</v>
      </c>
      <c r="F51" s="48" t="s">
        <v>83</v>
      </c>
      <c r="G51" s="39" t="s">
        <v>10</v>
      </c>
      <c r="H51" s="110"/>
      <c r="I51" s="52"/>
      <c r="J51" s="110"/>
      <c r="K51" s="53" t="str">
        <f t="shared" si="33"/>
        <v/>
      </c>
      <c r="L51" s="113" t="str">
        <f t="shared" si="34"/>
        <v/>
      </c>
      <c r="M51" s="72" t="str">
        <f t="shared" si="35"/>
        <v/>
      </c>
    </row>
    <row r="52" spans="1:14" s="33" customFormat="1" x14ac:dyDescent="0.25">
      <c r="A52" s="69">
        <f t="shared" si="30"/>
        <v>2014</v>
      </c>
      <c r="B52" s="39">
        <f t="shared" si="31"/>
        <v>99999</v>
      </c>
      <c r="C52" s="38" t="str">
        <f t="shared" si="32"/>
        <v>An Insurance Company</v>
      </c>
      <c r="D52" s="38" t="s">
        <v>8</v>
      </c>
      <c r="E52" s="39" t="s">
        <v>9</v>
      </c>
      <c r="F52" s="48" t="s">
        <v>597</v>
      </c>
      <c r="G52" s="39" t="s">
        <v>6</v>
      </c>
      <c r="H52" s="110"/>
      <c r="I52" s="52"/>
      <c r="J52" s="110"/>
      <c r="K52" s="53" t="str">
        <f t="shared" si="33"/>
        <v/>
      </c>
      <c r="L52" s="113" t="str">
        <f t="shared" si="34"/>
        <v/>
      </c>
      <c r="M52" s="72" t="str">
        <f t="shared" si="35"/>
        <v/>
      </c>
    </row>
    <row r="53" spans="1:14" s="33" customFormat="1" x14ac:dyDescent="0.25">
      <c r="A53" s="69">
        <f t="shared" si="30"/>
        <v>2014</v>
      </c>
      <c r="B53" s="39">
        <f t="shared" si="31"/>
        <v>99999</v>
      </c>
      <c r="C53" s="38" t="str">
        <f t="shared" si="32"/>
        <v>An Insurance Company</v>
      </c>
      <c r="D53" s="38" t="s">
        <v>8</v>
      </c>
      <c r="E53" s="39" t="s">
        <v>9</v>
      </c>
      <c r="F53" s="48" t="s">
        <v>597</v>
      </c>
      <c r="G53" s="39" t="s">
        <v>10</v>
      </c>
      <c r="H53" s="110"/>
      <c r="I53" s="52"/>
      <c r="J53" s="110"/>
      <c r="K53" s="53" t="str">
        <f t="shared" si="33"/>
        <v/>
      </c>
      <c r="L53" s="113" t="str">
        <f t="shared" si="34"/>
        <v/>
      </c>
      <c r="M53" s="72" t="str">
        <f t="shared" si="35"/>
        <v/>
      </c>
    </row>
    <row r="54" spans="1:14" s="33" customFormat="1" x14ac:dyDescent="0.25">
      <c r="A54" s="73"/>
      <c r="B54" s="54"/>
      <c r="C54" s="55"/>
      <c r="D54" s="55"/>
      <c r="E54" s="54"/>
      <c r="F54" s="54"/>
      <c r="G54" s="54"/>
      <c r="H54" s="56"/>
      <c r="I54" s="56"/>
      <c r="J54" s="56"/>
      <c r="K54" s="51"/>
      <c r="L54" s="51"/>
      <c r="M54" s="71"/>
    </row>
    <row r="55" spans="1:14" s="33" customFormat="1" x14ac:dyDescent="0.25">
      <c r="A55" s="69">
        <f t="shared" ref="A55:A60" si="36">$C$8</f>
        <v>2014</v>
      </c>
      <c r="B55" s="39">
        <f t="shared" ref="B55:B60" si="37">$C$7</f>
        <v>99999</v>
      </c>
      <c r="C55" s="38" t="str">
        <f t="shared" ref="C55:C60" si="38">$C$6</f>
        <v>An Insurance Company</v>
      </c>
      <c r="D55" s="38" t="s">
        <v>7</v>
      </c>
      <c r="E55" s="39" t="s">
        <v>5</v>
      </c>
      <c r="F55" s="48" t="s">
        <v>11</v>
      </c>
      <c r="G55" s="39" t="s">
        <v>6</v>
      </c>
      <c r="H55" s="109"/>
      <c r="I55" s="49"/>
      <c r="J55" s="109"/>
      <c r="K55" s="50" t="str">
        <f t="shared" ref="K55:K60" si="39">IF(H55&lt;&gt;0,IF(OR(I55=0,J55=0),"Input Error",I55/H55),IF(AND(I55=0,J55=0),"","Input Error"))</f>
        <v/>
      </c>
      <c r="L55" s="112" t="str">
        <f t="shared" ref="L55:L60" si="40">IF(H55&lt;&gt;0,IF(OR(I55=0,J55=0),"Input Error",J55/H55),IF(AND(I55=0,J55=0),"","Input Error"))</f>
        <v/>
      </c>
      <c r="M55" s="70" t="str">
        <f t="shared" ref="M55:M60" si="41">IF(H55&lt;&gt;0,IF(OR(I55=0,J55=0),"Input Error",J55/I55*1000),IF(AND(I55=0,J55=0),"","Input Error"))</f>
        <v/>
      </c>
    </row>
    <row r="56" spans="1:14" s="33" customFormat="1" x14ac:dyDescent="0.25">
      <c r="A56" s="69">
        <f t="shared" si="36"/>
        <v>2014</v>
      </c>
      <c r="B56" s="39">
        <f t="shared" si="37"/>
        <v>99999</v>
      </c>
      <c r="C56" s="38" t="str">
        <f t="shared" si="38"/>
        <v>An Insurance Company</v>
      </c>
      <c r="D56" s="38" t="s">
        <v>7</v>
      </c>
      <c r="E56" s="39" t="s">
        <v>5</v>
      </c>
      <c r="F56" s="48" t="s">
        <v>11</v>
      </c>
      <c r="G56" s="39" t="s">
        <v>10</v>
      </c>
      <c r="H56" s="109"/>
      <c r="I56" s="49"/>
      <c r="J56" s="109"/>
      <c r="K56" s="50" t="str">
        <f t="shared" si="39"/>
        <v/>
      </c>
      <c r="L56" s="112" t="str">
        <f t="shared" si="40"/>
        <v/>
      </c>
      <c r="M56" s="70" t="str">
        <f t="shared" si="41"/>
        <v/>
      </c>
    </row>
    <row r="57" spans="1:14" s="33" customFormat="1" x14ac:dyDescent="0.25">
      <c r="A57" s="69">
        <f t="shared" si="36"/>
        <v>2014</v>
      </c>
      <c r="B57" s="39">
        <f t="shared" si="37"/>
        <v>99999</v>
      </c>
      <c r="C57" s="38" t="str">
        <f t="shared" si="38"/>
        <v>An Insurance Company</v>
      </c>
      <c r="D57" s="38" t="s">
        <v>7</v>
      </c>
      <c r="E57" s="39" t="s">
        <v>5</v>
      </c>
      <c r="F57" s="48" t="s">
        <v>83</v>
      </c>
      <c r="G57" s="39" t="s">
        <v>6</v>
      </c>
      <c r="H57" s="109"/>
      <c r="I57" s="49"/>
      <c r="J57" s="109"/>
      <c r="K57" s="50" t="str">
        <f t="shared" si="39"/>
        <v/>
      </c>
      <c r="L57" s="112" t="str">
        <f t="shared" si="40"/>
        <v/>
      </c>
      <c r="M57" s="70" t="str">
        <f t="shared" si="41"/>
        <v/>
      </c>
    </row>
    <row r="58" spans="1:14" s="33" customFormat="1" x14ac:dyDescent="0.25">
      <c r="A58" s="69">
        <f t="shared" si="36"/>
        <v>2014</v>
      </c>
      <c r="B58" s="39">
        <f t="shared" si="37"/>
        <v>99999</v>
      </c>
      <c r="C58" s="38" t="str">
        <f t="shared" si="38"/>
        <v>An Insurance Company</v>
      </c>
      <c r="D58" s="38" t="s">
        <v>7</v>
      </c>
      <c r="E58" s="39" t="s">
        <v>5</v>
      </c>
      <c r="F58" s="48" t="s">
        <v>83</v>
      </c>
      <c r="G58" s="39" t="s">
        <v>10</v>
      </c>
      <c r="H58" s="109"/>
      <c r="I58" s="49"/>
      <c r="J58" s="109"/>
      <c r="K58" s="50" t="str">
        <f t="shared" si="39"/>
        <v/>
      </c>
      <c r="L58" s="112" t="str">
        <f t="shared" si="40"/>
        <v/>
      </c>
      <c r="M58" s="70" t="str">
        <f t="shared" si="41"/>
        <v/>
      </c>
    </row>
    <row r="59" spans="1:14" s="33" customFormat="1" x14ac:dyDescent="0.25">
      <c r="A59" s="69">
        <f t="shared" si="36"/>
        <v>2014</v>
      </c>
      <c r="B59" s="39">
        <f t="shared" si="37"/>
        <v>99999</v>
      </c>
      <c r="C59" s="38" t="str">
        <f t="shared" si="38"/>
        <v>An Insurance Company</v>
      </c>
      <c r="D59" s="38" t="s">
        <v>7</v>
      </c>
      <c r="E59" s="39" t="s">
        <v>5</v>
      </c>
      <c r="F59" s="48" t="s">
        <v>597</v>
      </c>
      <c r="G59" s="39" t="s">
        <v>6</v>
      </c>
      <c r="H59" s="109"/>
      <c r="I59" s="49"/>
      <c r="J59" s="109"/>
      <c r="K59" s="50" t="str">
        <f t="shared" si="39"/>
        <v/>
      </c>
      <c r="L59" s="112" t="str">
        <f t="shared" si="40"/>
        <v/>
      </c>
      <c r="M59" s="70" t="str">
        <f t="shared" si="41"/>
        <v/>
      </c>
    </row>
    <row r="60" spans="1:14" s="33" customFormat="1" x14ac:dyDescent="0.25">
      <c r="A60" s="69">
        <f t="shared" si="36"/>
        <v>2014</v>
      </c>
      <c r="B60" s="39">
        <f t="shared" si="37"/>
        <v>99999</v>
      </c>
      <c r="C60" s="38" t="str">
        <f t="shared" si="38"/>
        <v>An Insurance Company</v>
      </c>
      <c r="D60" s="38" t="s">
        <v>7</v>
      </c>
      <c r="E60" s="39" t="s">
        <v>5</v>
      </c>
      <c r="F60" s="48" t="s">
        <v>597</v>
      </c>
      <c r="G60" s="39" t="s">
        <v>10</v>
      </c>
      <c r="H60" s="109"/>
      <c r="I60" s="49"/>
      <c r="J60" s="109"/>
      <c r="K60" s="50" t="str">
        <f t="shared" si="39"/>
        <v/>
      </c>
      <c r="L60" s="112" t="str">
        <f t="shared" si="40"/>
        <v/>
      </c>
      <c r="M60" s="70" t="str">
        <f t="shared" si="41"/>
        <v/>
      </c>
    </row>
    <row r="61" spans="1:14" s="33" customFormat="1" x14ac:dyDescent="0.25">
      <c r="A61" s="73"/>
      <c r="B61" s="54"/>
      <c r="C61" s="55"/>
      <c r="D61" s="55"/>
      <c r="E61" s="54"/>
      <c r="F61" s="57"/>
      <c r="G61" s="54"/>
      <c r="H61" s="90"/>
      <c r="I61" s="90"/>
      <c r="J61" s="90"/>
      <c r="K61" s="51"/>
      <c r="L61" s="51"/>
      <c r="M61" s="71"/>
    </row>
    <row r="62" spans="1:14" s="33" customFormat="1" x14ac:dyDescent="0.25">
      <c r="A62" s="69">
        <f t="shared" ref="A62:A67" si="42">$C$8</f>
        <v>2014</v>
      </c>
      <c r="B62" s="39">
        <f t="shared" ref="B62:B67" si="43">$C$7</f>
        <v>99999</v>
      </c>
      <c r="C62" s="38" t="str">
        <f t="shared" ref="C62:C67" si="44">$C$6</f>
        <v>An Insurance Company</v>
      </c>
      <c r="D62" s="38" t="s">
        <v>7</v>
      </c>
      <c r="E62" s="39" t="s">
        <v>9</v>
      </c>
      <c r="F62" s="48" t="s">
        <v>11</v>
      </c>
      <c r="G62" s="39" t="s">
        <v>6</v>
      </c>
      <c r="H62" s="110"/>
      <c r="I62" s="52"/>
      <c r="J62" s="110"/>
      <c r="K62" s="53" t="str">
        <f t="shared" ref="K62:K67" si="45">IF(H62&lt;&gt;0,IF(OR(I62=0,J62=0),"Input Error",I62/H62),IF(AND(I62=0,J62=0),"","Input Error"))</f>
        <v/>
      </c>
      <c r="L62" s="113" t="str">
        <f t="shared" ref="L62:L67" si="46">IF(H62&lt;&gt;0,IF(OR(I62=0,J62=0),"Input Error",J62/H62),IF(AND(I62=0,J62=0),"","Input Error"))</f>
        <v/>
      </c>
      <c r="M62" s="72" t="str">
        <f t="shared" ref="M62:M67" si="47">IF(H62&lt;&gt;0,IF(OR(I62=0,J62=0),"Input Error",J62/I62*1000),IF(AND(I62=0,J62=0),"","Input Error"))</f>
        <v/>
      </c>
    </row>
    <row r="63" spans="1:14" s="33" customFormat="1" x14ac:dyDescent="0.25">
      <c r="A63" s="69">
        <f t="shared" si="42"/>
        <v>2014</v>
      </c>
      <c r="B63" s="39">
        <f t="shared" si="43"/>
        <v>99999</v>
      </c>
      <c r="C63" s="38" t="str">
        <f t="shared" si="44"/>
        <v>An Insurance Company</v>
      </c>
      <c r="D63" s="38" t="s">
        <v>7</v>
      </c>
      <c r="E63" s="39" t="s">
        <v>9</v>
      </c>
      <c r="F63" s="48" t="s">
        <v>11</v>
      </c>
      <c r="G63" s="39" t="s">
        <v>10</v>
      </c>
      <c r="H63" s="110"/>
      <c r="I63" s="52"/>
      <c r="J63" s="110"/>
      <c r="K63" s="53" t="str">
        <f t="shared" si="45"/>
        <v/>
      </c>
      <c r="L63" s="113" t="str">
        <f t="shared" si="46"/>
        <v/>
      </c>
      <c r="M63" s="72" t="str">
        <f t="shared" si="47"/>
        <v/>
      </c>
    </row>
    <row r="64" spans="1:14" s="33" customFormat="1" x14ac:dyDescent="0.25">
      <c r="A64" s="69">
        <f t="shared" si="42"/>
        <v>2014</v>
      </c>
      <c r="B64" s="39">
        <f t="shared" si="43"/>
        <v>99999</v>
      </c>
      <c r="C64" s="38" t="str">
        <f t="shared" si="44"/>
        <v>An Insurance Company</v>
      </c>
      <c r="D64" s="38" t="s">
        <v>7</v>
      </c>
      <c r="E64" s="39" t="s">
        <v>9</v>
      </c>
      <c r="F64" s="48" t="s">
        <v>83</v>
      </c>
      <c r="G64" s="39" t="s">
        <v>6</v>
      </c>
      <c r="H64" s="110"/>
      <c r="I64" s="52"/>
      <c r="J64" s="110"/>
      <c r="K64" s="53" t="str">
        <f t="shared" si="45"/>
        <v/>
      </c>
      <c r="L64" s="113" t="str">
        <f t="shared" si="46"/>
        <v/>
      </c>
      <c r="M64" s="72" t="str">
        <f t="shared" si="47"/>
        <v/>
      </c>
    </row>
    <row r="65" spans="1:14" s="33" customFormat="1" x14ac:dyDescent="0.25">
      <c r="A65" s="69">
        <f t="shared" si="42"/>
        <v>2014</v>
      </c>
      <c r="B65" s="39">
        <f t="shared" si="43"/>
        <v>99999</v>
      </c>
      <c r="C65" s="38" t="str">
        <f t="shared" si="44"/>
        <v>An Insurance Company</v>
      </c>
      <c r="D65" s="38" t="s">
        <v>7</v>
      </c>
      <c r="E65" s="39" t="s">
        <v>9</v>
      </c>
      <c r="F65" s="48" t="s">
        <v>83</v>
      </c>
      <c r="G65" s="39" t="s">
        <v>10</v>
      </c>
      <c r="H65" s="110"/>
      <c r="I65" s="52"/>
      <c r="J65" s="110"/>
      <c r="K65" s="53" t="str">
        <f t="shared" si="45"/>
        <v/>
      </c>
      <c r="L65" s="113" t="str">
        <f t="shared" si="46"/>
        <v/>
      </c>
      <c r="M65" s="72" t="str">
        <f t="shared" si="47"/>
        <v/>
      </c>
    </row>
    <row r="66" spans="1:14" s="33" customFormat="1" x14ac:dyDescent="0.25">
      <c r="A66" s="69">
        <f t="shared" si="42"/>
        <v>2014</v>
      </c>
      <c r="B66" s="39">
        <f t="shared" si="43"/>
        <v>99999</v>
      </c>
      <c r="C66" s="38" t="str">
        <f t="shared" si="44"/>
        <v>An Insurance Company</v>
      </c>
      <c r="D66" s="38" t="s">
        <v>7</v>
      </c>
      <c r="E66" s="39" t="s">
        <v>9</v>
      </c>
      <c r="F66" s="48" t="s">
        <v>597</v>
      </c>
      <c r="G66" s="39" t="s">
        <v>6</v>
      </c>
      <c r="H66" s="110"/>
      <c r="I66" s="52"/>
      <c r="J66" s="110"/>
      <c r="K66" s="53" t="str">
        <f t="shared" si="45"/>
        <v/>
      </c>
      <c r="L66" s="113" t="str">
        <f t="shared" si="46"/>
        <v/>
      </c>
      <c r="M66" s="72" t="str">
        <f t="shared" si="47"/>
        <v/>
      </c>
    </row>
    <row r="67" spans="1:14" s="33" customFormat="1" x14ac:dyDescent="0.25">
      <c r="A67" s="69">
        <f t="shared" si="42"/>
        <v>2014</v>
      </c>
      <c r="B67" s="39">
        <f t="shared" si="43"/>
        <v>99999</v>
      </c>
      <c r="C67" s="38" t="str">
        <f t="shared" si="44"/>
        <v>An Insurance Company</v>
      </c>
      <c r="D67" s="38" t="s">
        <v>7</v>
      </c>
      <c r="E67" s="39" t="s">
        <v>9</v>
      </c>
      <c r="F67" s="48" t="s">
        <v>597</v>
      </c>
      <c r="G67" s="39" t="s">
        <v>10</v>
      </c>
      <c r="H67" s="110"/>
      <c r="I67" s="52"/>
      <c r="J67" s="110"/>
      <c r="K67" s="53" t="str">
        <f t="shared" si="45"/>
        <v/>
      </c>
      <c r="L67" s="113" t="str">
        <f t="shared" si="46"/>
        <v/>
      </c>
      <c r="M67" s="72" t="str">
        <f t="shared" si="47"/>
        <v/>
      </c>
    </row>
    <row r="68" spans="1:14" s="33" customFormat="1" x14ac:dyDescent="0.25">
      <c r="A68" s="73"/>
      <c r="B68" s="54"/>
      <c r="C68" s="55"/>
      <c r="D68" s="55"/>
      <c r="E68" s="54"/>
      <c r="F68" s="54"/>
      <c r="G68" s="54"/>
      <c r="H68" s="56"/>
      <c r="I68" s="56"/>
      <c r="J68" s="56"/>
      <c r="K68" s="51"/>
      <c r="L68" s="51"/>
      <c r="M68" s="71"/>
    </row>
    <row r="69" spans="1:14" s="33" customFormat="1" x14ac:dyDescent="0.25">
      <c r="A69" s="69">
        <f t="shared" ref="A69:A74" si="48">$C$8</f>
        <v>2014</v>
      </c>
      <c r="B69" s="39">
        <f t="shared" ref="B69:B74" si="49">$C$7</f>
        <v>99999</v>
      </c>
      <c r="C69" s="38" t="str">
        <f t="shared" ref="C69:C74" si="50">$C$6</f>
        <v>An Insurance Company</v>
      </c>
      <c r="D69" s="38" t="s">
        <v>60</v>
      </c>
      <c r="E69" s="39" t="s">
        <v>5</v>
      </c>
      <c r="F69" s="48" t="s">
        <v>11</v>
      </c>
      <c r="G69" s="39" t="s">
        <v>6</v>
      </c>
      <c r="H69" s="109"/>
      <c r="I69" s="49"/>
      <c r="J69" s="109"/>
      <c r="K69" s="50" t="str">
        <f t="shared" ref="K69:K74" si="51">IF(H69&lt;&gt;0,IF(OR(I69=0,J69=0),"Input Error",I69/H69),IF(AND(I69=0,J69=0),"","Input Error"))</f>
        <v/>
      </c>
      <c r="L69" s="112" t="str">
        <f t="shared" ref="L69:L74" si="52">IF(H69&lt;&gt;0,IF(OR(I69=0,J69=0),"Input Error",J69/H69),IF(AND(I69=0,J69=0),"","Input Error"))</f>
        <v/>
      </c>
      <c r="M69" s="70" t="str">
        <f t="shared" ref="M69:M74" si="53">IF(H69&lt;&gt;0,IF(OR(I69=0,J69=0),"Input Error",J69/I69*1000),IF(AND(I69=0,J69=0),"","Input Error"))</f>
        <v/>
      </c>
    </row>
    <row r="70" spans="1:14" s="33" customFormat="1" x14ac:dyDescent="0.25">
      <c r="A70" s="69">
        <f t="shared" si="48"/>
        <v>2014</v>
      </c>
      <c r="B70" s="39">
        <f t="shared" si="49"/>
        <v>99999</v>
      </c>
      <c r="C70" s="38" t="str">
        <f t="shared" si="50"/>
        <v>An Insurance Company</v>
      </c>
      <c r="D70" s="38" t="s">
        <v>60</v>
      </c>
      <c r="E70" s="39" t="s">
        <v>5</v>
      </c>
      <c r="F70" s="48" t="s">
        <v>11</v>
      </c>
      <c r="G70" s="39" t="s">
        <v>10</v>
      </c>
      <c r="H70" s="109"/>
      <c r="I70" s="49"/>
      <c r="J70" s="109"/>
      <c r="K70" s="50" t="str">
        <f t="shared" si="51"/>
        <v/>
      </c>
      <c r="L70" s="112" t="str">
        <f t="shared" si="52"/>
        <v/>
      </c>
      <c r="M70" s="70" t="str">
        <f t="shared" si="53"/>
        <v/>
      </c>
    </row>
    <row r="71" spans="1:14" s="33" customFormat="1" x14ac:dyDescent="0.25">
      <c r="A71" s="69">
        <f t="shared" si="48"/>
        <v>2014</v>
      </c>
      <c r="B71" s="39">
        <f t="shared" si="49"/>
        <v>99999</v>
      </c>
      <c r="C71" s="38" t="str">
        <f t="shared" si="50"/>
        <v>An Insurance Company</v>
      </c>
      <c r="D71" s="38" t="s">
        <v>60</v>
      </c>
      <c r="E71" s="39" t="s">
        <v>5</v>
      </c>
      <c r="F71" s="48" t="s">
        <v>83</v>
      </c>
      <c r="G71" s="39" t="s">
        <v>6</v>
      </c>
      <c r="H71" s="109"/>
      <c r="I71" s="49"/>
      <c r="J71" s="109"/>
      <c r="K71" s="50" t="str">
        <f t="shared" si="51"/>
        <v/>
      </c>
      <c r="L71" s="112" t="str">
        <f t="shared" si="52"/>
        <v/>
      </c>
      <c r="M71" s="70" t="str">
        <f t="shared" si="53"/>
        <v/>
      </c>
    </row>
    <row r="72" spans="1:14" s="33" customFormat="1" x14ac:dyDescent="0.25">
      <c r="A72" s="69">
        <f t="shared" si="48"/>
        <v>2014</v>
      </c>
      <c r="B72" s="39">
        <f t="shared" si="49"/>
        <v>99999</v>
      </c>
      <c r="C72" s="38" t="str">
        <f t="shared" si="50"/>
        <v>An Insurance Company</v>
      </c>
      <c r="D72" s="38" t="s">
        <v>60</v>
      </c>
      <c r="E72" s="39" t="s">
        <v>5</v>
      </c>
      <c r="F72" s="48" t="s">
        <v>83</v>
      </c>
      <c r="G72" s="39" t="s">
        <v>10</v>
      </c>
      <c r="H72" s="109"/>
      <c r="I72" s="49"/>
      <c r="J72" s="109"/>
      <c r="K72" s="50" t="str">
        <f t="shared" si="51"/>
        <v/>
      </c>
      <c r="L72" s="112" t="str">
        <f t="shared" si="52"/>
        <v/>
      </c>
      <c r="M72" s="70" t="str">
        <f t="shared" si="53"/>
        <v/>
      </c>
    </row>
    <row r="73" spans="1:14" x14ac:dyDescent="0.25">
      <c r="A73" s="69">
        <f t="shared" si="48"/>
        <v>2014</v>
      </c>
      <c r="B73" s="39">
        <f t="shared" si="49"/>
        <v>99999</v>
      </c>
      <c r="C73" s="38" t="str">
        <f t="shared" si="50"/>
        <v>An Insurance Company</v>
      </c>
      <c r="D73" s="38" t="s">
        <v>60</v>
      </c>
      <c r="E73" s="39" t="s">
        <v>5</v>
      </c>
      <c r="F73" s="48" t="s">
        <v>597</v>
      </c>
      <c r="G73" s="39" t="s">
        <v>6</v>
      </c>
      <c r="H73" s="109"/>
      <c r="I73" s="49"/>
      <c r="J73" s="109"/>
      <c r="K73" s="50" t="str">
        <f t="shared" si="51"/>
        <v/>
      </c>
      <c r="L73" s="112" t="str">
        <f t="shared" si="52"/>
        <v/>
      </c>
      <c r="M73" s="70" t="str">
        <f t="shared" si="53"/>
        <v/>
      </c>
      <c r="N73" s="33"/>
    </row>
    <row r="74" spans="1:14" x14ac:dyDescent="0.25">
      <c r="A74" s="69">
        <f t="shared" si="48"/>
        <v>2014</v>
      </c>
      <c r="B74" s="39">
        <f t="shared" si="49"/>
        <v>99999</v>
      </c>
      <c r="C74" s="38" t="str">
        <f t="shared" si="50"/>
        <v>An Insurance Company</v>
      </c>
      <c r="D74" s="38" t="s">
        <v>60</v>
      </c>
      <c r="E74" s="39" t="s">
        <v>5</v>
      </c>
      <c r="F74" s="48" t="s">
        <v>597</v>
      </c>
      <c r="G74" s="39" t="s">
        <v>10</v>
      </c>
      <c r="H74" s="109"/>
      <c r="I74" s="49"/>
      <c r="J74" s="109"/>
      <c r="K74" s="50" t="str">
        <f t="shared" si="51"/>
        <v/>
      </c>
      <c r="L74" s="112" t="str">
        <f t="shared" si="52"/>
        <v/>
      </c>
      <c r="M74" s="70" t="str">
        <f t="shared" si="53"/>
        <v/>
      </c>
      <c r="N74" s="33"/>
    </row>
    <row r="75" spans="1:14" x14ac:dyDescent="0.25">
      <c r="A75" s="69"/>
      <c r="B75" s="39"/>
      <c r="C75" s="38"/>
      <c r="D75" s="38"/>
      <c r="E75" s="39"/>
      <c r="F75" s="39"/>
      <c r="G75" s="39"/>
      <c r="H75" s="90"/>
      <c r="I75" s="90"/>
      <c r="J75" s="90"/>
      <c r="K75" s="51"/>
      <c r="L75" s="51"/>
      <c r="M75" s="71"/>
      <c r="N75" s="33"/>
    </row>
    <row r="76" spans="1:14" x14ac:dyDescent="0.25">
      <c r="A76" s="69">
        <f t="shared" ref="A76:A81" si="54">$C$8</f>
        <v>2014</v>
      </c>
      <c r="B76" s="39">
        <f t="shared" ref="B76:B81" si="55">$C$7</f>
        <v>99999</v>
      </c>
      <c r="C76" s="38" t="str">
        <f t="shared" ref="C76:C81" si="56">$C$6</f>
        <v>An Insurance Company</v>
      </c>
      <c r="D76" s="38" t="s">
        <v>13</v>
      </c>
      <c r="E76" s="39" t="s">
        <v>9</v>
      </c>
      <c r="F76" s="48" t="s">
        <v>11</v>
      </c>
      <c r="G76" s="39" t="s">
        <v>6</v>
      </c>
      <c r="H76" s="110"/>
      <c r="I76" s="52"/>
      <c r="J76" s="110"/>
      <c r="K76" s="53" t="str">
        <f t="shared" ref="K76:K81" si="57">IF(H76&lt;&gt;0,IF(OR(I76=0,J76=0),"Input Error",I76/H76),IF(AND(I76=0,J76=0),"","Input Error"))</f>
        <v/>
      </c>
      <c r="L76" s="113" t="str">
        <f t="shared" ref="L76:L81" si="58">IF(H76&lt;&gt;0,IF(OR(I76=0,J76=0),"Input Error",J76/H76),IF(AND(I76=0,J76=0),"","Input Error"))</f>
        <v/>
      </c>
      <c r="M76" s="72" t="str">
        <f t="shared" ref="M76:M81" si="59">IF(H76&lt;&gt;0,IF(OR(I76=0,J76=0),"Input Error",J76/I76*1000),IF(AND(I76=0,J76=0),"","Input Error"))</f>
        <v/>
      </c>
      <c r="N76" s="33"/>
    </row>
    <row r="77" spans="1:14" x14ac:dyDescent="0.25">
      <c r="A77" s="69">
        <f t="shared" si="54"/>
        <v>2014</v>
      </c>
      <c r="B77" s="39">
        <f t="shared" si="55"/>
        <v>99999</v>
      </c>
      <c r="C77" s="38" t="str">
        <f t="shared" si="56"/>
        <v>An Insurance Company</v>
      </c>
      <c r="D77" s="38" t="s">
        <v>13</v>
      </c>
      <c r="E77" s="39" t="s">
        <v>9</v>
      </c>
      <c r="F77" s="48" t="s">
        <v>11</v>
      </c>
      <c r="G77" s="39" t="s">
        <v>10</v>
      </c>
      <c r="H77" s="110"/>
      <c r="I77" s="52"/>
      <c r="J77" s="110"/>
      <c r="K77" s="53" t="str">
        <f t="shared" si="57"/>
        <v/>
      </c>
      <c r="L77" s="113" t="str">
        <f t="shared" si="58"/>
        <v/>
      </c>
      <c r="M77" s="72" t="str">
        <f t="shared" si="59"/>
        <v/>
      </c>
      <c r="N77" s="33"/>
    </row>
    <row r="78" spans="1:14" x14ac:dyDescent="0.25">
      <c r="A78" s="69">
        <f t="shared" si="54"/>
        <v>2014</v>
      </c>
      <c r="B78" s="39">
        <f t="shared" si="55"/>
        <v>99999</v>
      </c>
      <c r="C78" s="38" t="str">
        <f t="shared" si="56"/>
        <v>An Insurance Company</v>
      </c>
      <c r="D78" s="38" t="s">
        <v>13</v>
      </c>
      <c r="E78" s="39" t="s">
        <v>9</v>
      </c>
      <c r="F78" s="48" t="s">
        <v>83</v>
      </c>
      <c r="G78" s="39" t="s">
        <v>6</v>
      </c>
      <c r="H78" s="110"/>
      <c r="I78" s="52"/>
      <c r="J78" s="110"/>
      <c r="K78" s="53" t="str">
        <f t="shared" si="57"/>
        <v/>
      </c>
      <c r="L78" s="113" t="str">
        <f t="shared" si="58"/>
        <v/>
      </c>
      <c r="M78" s="72" t="str">
        <f t="shared" si="59"/>
        <v/>
      </c>
      <c r="N78" s="33"/>
    </row>
    <row r="79" spans="1:14" x14ac:dyDescent="0.25">
      <c r="A79" s="69">
        <f t="shared" si="54"/>
        <v>2014</v>
      </c>
      <c r="B79" s="39">
        <f t="shared" si="55"/>
        <v>99999</v>
      </c>
      <c r="C79" s="38" t="str">
        <f t="shared" si="56"/>
        <v>An Insurance Company</v>
      </c>
      <c r="D79" s="38" t="s">
        <v>13</v>
      </c>
      <c r="E79" s="39" t="s">
        <v>9</v>
      </c>
      <c r="F79" s="48" t="s">
        <v>83</v>
      </c>
      <c r="G79" s="39" t="s">
        <v>10</v>
      </c>
      <c r="H79" s="110"/>
      <c r="I79" s="52"/>
      <c r="J79" s="110"/>
      <c r="K79" s="53" t="str">
        <f t="shared" si="57"/>
        <v/>
      </c>
      <c r="L79" s="113" t="str">
        <f t="shared" si="58"/>
        <v/>
      </c>
      <c r="M79" s="72" t="str">
        <f t="shared" si="59"/>
        <v/>
      </c>
      <c r="N79" s="33"/>
    </row>
    <row r="80" spans="1:14" x14ac:dyDescent="0.25">
      <c r="A80" s="69">
        <f t="shared" si="54"/>
        <v>2014</v>
      </c>
      <c r="B80" s="39">
        <f t="shared" si="55"/>
        <v>99999</v>
      </c>
      <c r="C80" s="38" t="str">
        <f t="shared" si="56"/>
        <v>An Insurance Company</v>
      </c>
      <c r="D80" s="38" t="s">
        <v>60</v>
      </c>
      <c r="E80" s="39" t="s">
        <v>9</v>
      </c>
      <c r="F80" s="48" t="s">
        <v>597</v>
      </c>
      <c r="G80" s="39" t="s">
        <v>6</v>
      </c>
      <c r="H80" s="110"/>
      <c r="I80" s="52"/>
      <c r="J80" s="110"/>
      <c r="K80" s="53" t="str">
        <f t="shared" si="57"/>
        <v/>
      </c>
      <c r="L80" s="113" t="str">
        <f t="shared" si="58"/>
        <v/>
      </c>
      <c r="M80" s="72" t="str">
        <f t="shared" si="59"/>
        <v/>
      </c>
      <c r="N80" s="33"/>
    </row>
    <row r="81" spans="1:14" ht="13.8" thickBot="1" x14ac:dyDescent="0.3">
      <c r="A81" s="74">
        <f t="shared" si="54"/>
        <v>2014</v>
      </c>
      <c r="B81" s="75">
        <f t="shared" si="55"/>
        <v>99999</v>
      </c>
      <c r="C81" s="76" t="str">
        <f t="shared" si="56"/>
        <v>An Insurance Company</v>
      </c>
      <c r="D81" s="76" t="s">
        <v>60</v>
      </c>
      <c r="E81" s="75" t="s">
        <v>9</v>
      </c>
      <c r="F81" s="77" t="s">
        <v>597</v>
      </c>
      <c r="G81" s="75" t="s">
        <v>10</v>
      </c>
      <c r="H81" s="111"/>
      <c r="I81" s="78"/>
      <c r="J81" s="111"/>
      <c r="K81" s="79" t="str">
        <f t="shared" si="57"/>
        <v/>
      </c>
      <c r="L81" s="114" t="str">
        <f t="shared" si="58"/>
        <v/>
      </c>
      <c r="M81" s="80" t="str">
        <f t="shared" si="59"/>
        <v/>
      </c>
      <c r="N81" s="33"/>
    </row>
    <row r="82" spans="1:14" ht="13.8" thickTop="1" x14ac:dyDescent="0.25">
      <c r="A82" s="39"/>
      <c r="B82" s="39"/>
      <c r="C82" s="38"/>
      <c r="D82" s="38"/>
      <c r="E82" s="39"/>
      <c r="F82" s="39"/>
      <c r="G82" s="39"/>
      <c r="H82" s="58"/>
      <c r="I82" s="58"/>
      <c r="J82" s="58"/>
      <c r="K82" s="51"/>
      <c r="L82" s="51"/>
      <c r="M82" s="89"/>
      <c r="N82" s="33"/>
    </row>
    <row r="83" spans="1:14" x14ac:dyDescent="0.25">
      <c r="A83" s="33"/>
      <c r="B83" s="33"/>
      <c r="C83" s="33"/>
      <c r="D83" s="33"/>
      <c r="E83" s="34"/>
      <c r="F83" s="34"/>
      <c r="G83" s="34"/>
      <c r="H83" s="33"/>
      <c r="I83" s="33"/>
      <c r="J83" s="33"/>
      <c r="K83" s="33"/>
      <c r="L83" s="33"/>
      <c r="M83" s="33"/>
      <c r="N83" s="33"/>
    </row>
    <row r="84" spans="1:14" x14ac:dyDescent="0.25">
      <c r="A84" s="33"/>
      <c r="B84" s="33"/>
      <c r="C84" s="33"/>
      <c r="D84" s="33"/>
      <c r="E84" s="34"/>
      <c r="F84" s="34"/>
      <c r="G84" s="34"/>
      <c r="H84" s="33"/>
      <c r="I84" s="33"/>
      <c r="J84" s="33"/>
      <c r="K84" s="33"/>
      <c r="L84" s="33"/>
      <c r="M84" s="33"/>
      <c r="N84" s="33"/>
    </row>
    <row r="85" spans="1:14" x14ac:dyDescent="0.25">
      <c r="A85" s="33"/>
      <c r="B85" s="33"/>
      <c r="C85" s="33"/>
      <c r="D85" s="33"/>
      <c r="E85" s="34"/>
      <c r="F85" s="34"/>
      <c r="G85" s="34"/>
      <c r="H85" s="33"/>
      <c r="I85" s="33"/>
      <c r="J85" s="33"/>
      <c r="K85" s="33"/>
      <c r="L85" s="33"/>
      <c r="M85" s="33"/>
      <c r="N85" s="33"/>
    </row>
  </sheetData>
  <sheetProtection password="C697" sheet="1" objects="1" scenarios="1"/>
  <mergeCells count="1">
    <mergeCell ref="K9:M9"/>
  </mergeCells>
  <conditionalFormatting sqref="K13">
    <cfRule type="aboveAverage" dxfId="14" priority="16" stopIfTrue="1" aboveAverage="0"/>
  </conditionalFormatting>
  <conditionalFormatting sqref="K14:K18">
    <cfRule type="cellIs" dxfId="13" priority="14" stopIfTrue="1" operator="lessThanOrEqual">
      <formula>$D$7</formula>
    </cfRule>
  </conditionalFormatting>
  <conditionalFormatting sqref="K13:M18">
    <cfRule type="cellIs" dxfId="12" priority="13" stopIfTrue="1" operator="lessThanOrEqual">
      <formula>$D$7</formula>
    </cfRule>
  </conditionalFormatting>
  <conditionalFormatting sqref="K20:M25">
    <cfRule type="cellIs" dxfId="11" priority="10" stopIfTrue="1" operator="lessThanOrEqual">
      <formula>$D$7</formula>
    </cfRule>
    <cfRule type="cellIs" dxfId="10" priority="11" stopIfTrue="1" operator="lessThanOrEqual">
      <formula>$D$7</formula>
    </cfRule>
    <cfRule type="cellIs" dxfId="9" priority="12" stopIfTrue="1" operator="lessThanOrEqual">
      <formula>$D$7</formula>
    </cfRule>
  </conditionalFormatting>
  <conditionalFormatting sqref="K13:M17">
    <cfRule type="cellIs" dxfId="8" priority="9" stopIfTrue="1" operator="lessThanOrEqual">
      <formula>$D$7</formula>
    </cfRule>
  </conditionalFormatting>
  <conditionalFormatting sqref="K27:M32">
    <cfRule type="cellIs" dxfId="7" priority="8" stopIfTrue="1" operator="lessThanOrEqual">
      <formula>$D$7</formula>
    </cfRule>
  </conditionalFormatting>
  <conditionalFormatting sqref="K34:M39">
    <cfRule type="cellIs" dxfId="6" priority="7" stopIfTrue="1" operator="lessThanOrEqual">
      <formula>$D$7</formula>
    </cfRule>
  </conditionalFormatting>
  <conditionalFormatting sqref="K41:M46">
    <cfRule type="cellIs" dxfId="5" priority="6" stopIfTrue="1" operator="lessThanOrEqual">
      <formula>$D$7</formula>
    </cfRule>
  </conditionalFormatting>
  <conditionalFormatting sqref="K48:M53">
    <cfRule type="cellIs" dxfId="4" priority="5" stopIfTrue="1" operator="lessThanOrEqual">
      <formula>$D$7</formula>
    </cfRule>
  </conditionalFormatting>
  <conditionalFormatting sqref="K55:M60">
    <cfRule type="cellIs" dxfId="3" priority="4" stopIfTrue="1" operator="lessThanOrEqual">
      <formula>$D$7</formula>
    </cfRule>
  </conditionalFormatting>
  <conditionalFormatting sqref="K62:M67">
    <cfRule type="cellIs" dxfId="2" priority="3" stopIfTrue="1" operator="lessThanOrEqual">
      <formula>$D$7</formula>
    </cfRule>
  </conditionalFormatting>
  <conditionalFormatting sqref="K69:M74">
    <cfRule type="cellIs" dxfId="1" priority="2" stopIfTrue="1" operator="lessThanOrEqual">
      <formula>$D$7</formula>
    </cfRule>
  </conditionalFormatting>
  <conditionalFormatting sqref="K76:M81">
    <cfRule type="cellIs" dxfId="0" priority="1" stopIfTrue="1" operator="lessThanOrEqual">
      <formula>$D$7</formula>
    </cfRule>
  </conditionalFormatting>
  <printOptions gridLines="1"/>
  <pageMargins left="0.7" right="0.7" top="0.25" bottom="0.25" header="0.3" footer="0.3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/>
  </sheetViews>
  <sheetFormatPr defaultRowHeight="14.4" x14ac:dyDescent="0.3"/>
  <cols>
    <col min="1" max="1" width="5.88671875" bestFit="1" customWidth="1"/>
    <col min="2" max="2" width="7.88671875" bestFit="1" customWidth="1"/>
    <col min="3" max="3" width="21.5546875" bestFit="1" customWidth="1"/>
    <col min="4" max="4" width="24" bestFit="1" customWidth="1"/>
    <col min="5" max="5" width="22.88671875" bestFit="1" customWidth="1"/>
    <col min="6" max="6" width="9.44140625" bestFit="1" customWidth="1"/>
    <col min="7" max="7" width="5.5546875" bestFit="1" customWidth="1"/>
    <col min="8" max="8" width="8.33203125" bestFit="1" customWidth="1"/>
    <col min="9" max="9" width="17" bestFit="1" customWidth="1"/>
    <col min="10" max="10" width="10.109375" bestFit="1" customWidth="1"/>
    <col min="11" max="11" width="16.5546875" bestFit="1" customWidth="1"/>
    <col min="12" max="12" width="12.88671875" bestFit="1" customWidth="1"/>
    <col min="13" max="13" width="13.5546875" bestFit="1" customWidth="1"/>
    <col min="14" max="14" width="10.44140625" bestFit="1" customWidth="1"/>
    <col min="15" max="15" width="34.88671875" bestFit="1" customWidth="1"/>
    <col min="16" max="16" width="13.109375" customWidth="1"/>
    <col min="17" max="17" width="19.6640625" bestFit="1" customWidth="1"/>
    <col min="18" max="18" width="12.6640625" bestFit="1" customWidth="1"/>
    <col min="19" max="19" width="19.33203125" bestFit="1" customWidth="1"/>
    <col min="20" max="20" width="15.5546875" bestFit="1" customWidth="1"/>
    <col min="21" max="21" width="16.109375" bestFit="1" customWidth="1"/>
    <col min="22" max="22" width="13.109375" bestFit="1" customWidth="1"/>
    <col min="23" max="23" width="15.33203125" bestFit="1" customWidth="1"/>
  </cols>
  <sheetData>
    <row r="1" spans="1:23" x14ac:dyDescent="0.3">
      <c r="A1" s="116" t="s">
        <v>2</v>
      </c>
      <c r="B1" s="116" t="s">
        <v>17</v>
      </c>
      <c r="C1" s="116" t="s">
        <v>22</v>
      </c>
      <c r="D1" s="116" t="s">
        <v>44</v>
      </c>
      <c r="E1" s="116" t="s">
        <v>45</v>
      </c>
      <c r="F1" s="116" t="s">
        <v>27</v>
      </c>
      <c r="G1" s="116" t="s">
        <v>28</v>
      </c>
      <c r="H1" s="116" t="s">
        <v>46</v>
      </c>
      <c r="I1" s="116" t="s">
        <v>49</v>
      </c>
      <c r="J1" s="116" t="s">
        <v>47</v>
      </c>
      <c r="K1" s="116" t="s">
        <v>48</v>
      </c>
      <c r="L1" s="116" t="s">
        <v>50</v>
      </c>
      <c r="M1" s="116" t="s">
        <v>51</v>
      </c>
      <c r="N1" s="116" t="s">
        <v>52</v>
      </c>
      <c r="O1" s="116" t="s">
        <v>53</v>
      </c>
      <c r="P1" s="116" t="s">
        <v>630</v>
      </c>
      <c r="Q1" s="116" t="s">
        <v>623</v>
      </c>
      <c r="R1" s="116" t="s">
        <v>624</v>
      </c>
      <c r="S1" s="116" t="s">
        <v>625</v>
      </c>
      <c r="T1" s="116" t="s">
        <v>626</v>
      </c>
      <c r="U1" s="116" t="s">
        <v>627</v>
      </c>
      <c r="V1" s="116" t="s">
        <v>628</v>
      </c>
      <c r="W1" s="116" t="s">
        <v>629</v>
      </c>
    </row>
    <row r="2" spans="1:23" x14ac:dyDescent="0.3">
      <c r="A2" s="1">
        <f>DataInput!C8</f>
        <v>2014</v>
      </c>
      <c r="B2" s="1">
        <f>ContactInfo!C8</f>
        <v>99999</v>
      </c>
      <c r="C2" s="1" t="str">
        <f>ContactInfo!C10</f>
        <v>An Insurance Company</v>
      </c>
      <c r="D2" s="1" t="str">
        <f>ContactInfo!C11</f>
        <v>999 Street Blvd</v>
      </c>
      <c r="E2" s="1" t="str">
        <f>ContactInfo!C12</f>
        <v>PO Box 999</v>
      </c>
      <c r="F2" s="1" t="str">
        <f>ContactInfo!C13</f>
        <v>Raleigh</v>
      </c>
      <c r="G2" s="1" t="str">
        <f>ContactInfo!C14</f>
        <v>NC</v>
      </c>
      <c r="H2" s="1">
        <f>ContactInfo!C15</f>
        <v>27603</v>
      </c>
      <c r="I2" s="1" t="str">
        <f>ContactInfo!C17</f>
        <v>Nicole</v>
      </c>
      <c r="J2" s="1" t="str">
        <f>ContactInfo!D17</f>
        <v>M</v>
      </c>
      <c r="K2" s="1" t="str">
        <f>ContactInfo!E17</f>
        <v>Williams</v>
      </c>
      <c r="L2" s="1" t="str">
        <f>ContactInfo!F17</f>
        <v/>
      </c>
      <c r="M2" s="1" t="str">
        <f>ContactInfo!C19</f>
        <v>999-999-9999</v>
      </c>
      <c r="N2" s="1">
        <f>ContactInfo!E19</f>
        <v>999</v>
      </c>
      <c r="O2" s="1" t="str">
        <f>ContactInfo!C20</f>
        <v>Nicole.Williams@ISPCompany.com</v>
      </c>
      <c r="P2" s="1" t="e">
        <f>ContactInfo!#REF!</f>
        <v>#REF!</v>
      </c>
      <c r="Q2" s="1" t="str">
        <f>ContactInfo!C22</f>
        <v>Kevin</v>
      </c>
      <c r="R2" s="1" t="str">
        <f>ContactInfo!D22</f>
        <v xml:space="preserve"> </v>
      </c>
      <c r="S2" s="1" t="str">
        <f>ContactInfo!E22</f>
        <v>Conley</v>
      </c>
      <c r="T2" s="1" t="str">
        <f>ContactInfo!F22</f>
        <v xml:space="preserve"> </v>
      </c>
      <c r="U2" s="1" t="str">
        <f>ContactInfo!C24</f>
        <v>999-999-9990</v>
      </c>
      <c r="V2" s="1">
        <f>ContactInfo!E24</f>
        <v>990</v>
      </c>
      <c r="W2" s="1" t="str">
        <f>ContactInfo!C25</f>
        <v>Kevin.Conley@ISPCompany.com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zoomScaleNormal="100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3.2" x14ac:dyDescent="0.25"/>
  <cols>
    <col min="1" max="1" width="5.109375" style="94" bestFit="1" customWidth="1"/>
    <col min="2" max="2" width="12.5546875" style="94" bestFit="1" customWidth="1"/>
    <col min="3" max="3" width="24" style="94" customWidth="1"/>
    <col min="4" max="4" width="24.44140625" style="94" customWidth="1"/>
    <col min="5" max="5" width="12" style="105" bestFit="1" customWidth="1"/>
    <col min="6" max="6" width="17" style="105" bestFit="1" customWidth="1"/>
    <col min="7" max="7" width="8.6640625" style="105" customWidth="1"/>
    <col min="8" max="8" width="17.109375" style="94" customWidth="1"/>
    <col min="9" max="9" width="24.33203125" style="94" customWidth="1"/>
    <col min="10" max="10" width="21.88671875" style="94" bestFit="1" customWidth="1"/>
    <col min="11" max="11" width="15.44140625" style="94" bestFit="1" customWidth="1"/>
    <col min="12" max="12" width="14" style="94" bestFit="1" customWidth="1"/>
    <col min="13" max="13" width="15.6640625" style="94" bestFit="1" customWidth="1"/>
    <col min="14" max="16384" width="9.109375" style="94"/>
  </cols>
  <sheetData>
    <row r="1" spans="1:14" x14ac:dyDescent="0.25">
      <c r="A1" s="117" t="s">
        <v>2</v>
      </c>
      <c r="B1" s="117" t="s">
        <v>90</v>
      </c>
      <c r="C1" s="117" t="s">
        <v>22</v>
      </c>
      <c r="D1" s="117" t="s">
        <v>3</v>
      </c>
      <c r="E1" s="117" t="s">
        <v>18</v>
      </c>
      <c r="F1" s="117" t="s">
        <v>4</v>
      </c>
      <c r="G1" s="118" t="s">
        <v>19</v>
      </c>
      <c r="H1" s="117" t="s">
        <v>632</v>
      </c>
      <c r="I1" s="117" t="s">
        <v>633</v>
      </c>
      <c r="J1" s="117" t="s">
        <v>637</v>
      </c>
      <c r="K1" s="119" t="s">
        <v>634</v>
      </c>
      <c r="L1" s="120" t="s">
        <v>635</v>
      </c>
      <c r="M1" s="121" t="s">
        <v>636</v>
      </c>
      <c r="N1" s="93"/>
    </row>
    <row r="2" spans="1:14" x14ac:dyDescent="0.25">
      <c r="A2" s="95">
        <f>DataInput!C8</f>
        <v>2014</v>
      </c>
      <c r="B2" s="95">
        <f>DataInput!C7</f>
        <v>99999</v>
      </c>
      <c r="C2" s="96" t="str">
        <f>DataInput!C6</f>
        <v>An Insurance Company</v>
      </c>
      <c r="D2" s="96" t="s">
        <v>14</v>
      </c>
      <c r="E2" s="95" t="s">
        <v>5</v>
      </c>
      <c r="F2" s="97" t="s">
        <v>11</v>
      </c>
      <c r="G2" s="95" t="s">
        <v>6</v>
      </c>
      <c r="H2" s="49">
        <f>DataInput!H13</f>
        <v>0</v>
      </c>
      <c r="I2" s="49">
        <f>DataInput!I13</f>
        <v>0</v>
      </c>
      <c r="J2" s="49">
        <f>DataInput!J13</f>
        <v>0</v>
      </c>
      <c r="K2" s="98" t="str">
        <f>DataInput!K13</f>
        <v/>
      </c>
      <c r="L2" s="98" t="str">
        <f>DataInput!L13</f>
        <v/>
      </c>
      <c r="M2" s="99" t="str">
        <f>DataInput!M13</f>
        <v/>
      </c>
      <c r="N2" s="93"/>
    </row>
    <row r="3" spans="1:14" x14ac:dyDescent="0.25">
      <c r="A3" s="95">
        <f t="shared" ref="A3:C7" si="0">A2</f>
        <v>2014</v>
      </c>
      <c r="B3" s="95">
        <f t="shared" si="0"/>
        <v>99999</v>
      </c>
      <c r="C3" s="97" t="str">
        <f t="shared" si="0"/>
        <v>An Insurance Company</v>
      </c>
      <c r="D3" s="96" t="s">
        <v>14</v>
      </c>
      <c r="E3" s="95" t="s">
        <v>5</v>
      </c>
      <c r="F3" s="97" t="s">
        <v>11</v>
      </c>
      <c r="G3" s="95" t="s">
        <v>10</v>
      </c>
      <c r="H3" s="49">
        <f>DataInput!H14</f>
        <v>0</v>
      </c>
      <c r="I3" s="49">
        <f>DataInput!I14</f>
        <v>0</v>
      </c>
      <c r="J3" s="49">
        <f>DataInput!J14</f>
        <v>0</v>
      </c>
      <c r="K3" s="98" t="str">
        <f>DataInput!K14</f>
        <v/>
      </c>
      <c r="L3" s="98" t="str">
        <f>DataInput!L14</f>
        <v/>
      </c>
      <c r="M3" s="99" t="str">
        <f>DataInput!M14</f>
        <v/>
      </c>
      <c r="N3" s="93"/>
    </row>
    <row r="4" spans="1:14" x14ac:dyDescent="0.25">
      <c r="A4" s="95">
        <f t="shared" si="0"/>
        <v>2014</v>
      </c>
      <c r="B4" s="95">
        <f t="shared" ref="B4:C8" si="1">B3</f>
        <v>99999</v>
      </c>
      <c r="C4" s="97" t="str">
        <f t="shared" si="1"/>
        <v>An Insurance Company</v>
      </c>
      <c r="D4" s="96" t="s">
        <v>14</v>
      </c>
      <c r="E4" s="95" t="s">
        <v>5</v>
      </c>
      <c r="F4" s="97" t="s">
        <v>83</v>
      </c>
      <c r="G4" s="95" t="s">
        <v>6</v>
      </c>
      <c r="H4" s="49">
        <f>DataInput!H15</f>
        <v>0</v>
      </c>
      <c r="I4" s="49">
        <f>DataInput!I15</f>
        <v>0</v>
      </c>
      <c r="J4" s="49">
        <f>DataInput!J15</f>
        <v>0</v>
      </c>
      <c r="K4" s="98" t="str">
        <f>DataInput!K15</f>
        <v/>
      </c>
      <c r="L4" s="98" t="str">
        <f>DataInput!L15</f>
        <v/>
      </c>
      <c r="M4" s="99" t="str">
        <f>DataInput!M15</f>
        <v/>
      </c>
      <c r="N4" s="93"/>
    </row>
    <row r="5" spans="1:14" x14ac:dyDescent="0.25">
      <c r="A5" s="95">
        <f t="shared" si="0"/>
        <v>2014</v>
      </c>
      <c r="B5" s="95">
        <f t="shared" si="1"/>
        <v>99999</v>
      </c>
      <c r="C5" s="97" t="str">
        <f t="shared" si="1"/>
        <v>An Insurance Company</v>
      </c>
      <c r="D5" s="96" t="s">
        <v>14</v>
      </c>
      <c r="E5" s="95" t="s">
        <v>5</v>
      </c>
      <c r="F5" s="97" t="s">
        <v>83</v>
      </c>
      <c r="G5" s="95" t="s">
        <v>10</v>
      </c>
      <c r="H5" s="49">
        <f>DataInput!H16</f>
        <v>0</v>
      </c>
      <c r="I5" s="49">
        <f>DataInput!I16</f>
        <v>0</v>
      </c>
      <c r="J5" s="49">
        <f>DataInput!J16</f>
        <v>0</v>
      </c>
      <c r="K5" s="98" t="str">
        <f>DataInput!K16</f>
        <v/>
      </c>
      <c r="L5" s="98" t="str">
        <f>DataInput!L16</f>
        <v/>
      </c>
      <c r="M5" s="99" t="str">
        <f>DataInput!M16</f>
        <v/>
      </c>
      <c r="N5" s="93"/>
    </row>
    <row r="6" spans="1:14" x14ac:dyDescent="0.25">
      <c r="A6" s="95">
        <f t="shared" si="0"/>
        <v>2014</v>
      </c>
      <c r="B6" s="95">
        <f t="shared" si="1"/>
        <v>99999</v>
      </c>
      <c r="C6" s="97" t="str">
        <f t="shared" si="1"/>
        <v>An Insurance Company</v>
      </c>
      <c r="D6" s="96" t="s">
        <v>14</v>
      </c>
      <c r="E6" s="95" t="s">
        <v>5</v>
      </c>
      <c r="F6" s="97" t="s">
        <v>597</v>
      </c>
      <c r="G6" s="95" t="s">
        <v>6</v>
      </c>
      <c r="H6" s="49">
        <f>DataInput!H17</f>
        <v>0</v>
      </c>
      <c r="I6" s="49">
        <f>DataInput!I17</f>
        <v>0</v>
      </c>
      <c r="J6" s="49">
        <f>DataInput!J17</f>
        <v>0</v>
      </c>
      <c r="K6" s="98" t="str">
        <f>DataInput!K17</f>
        <v/>
      </c>
      <c r="L6" s="98" t="str">
        <f>DataInput!L17</f>
        <v/>
      </c>
      <c r="M6" s="99" t="str">
        <f>DataInput!M17</f>
        <v/>
      </c>
      <c r="N6" s="93"/>
    </row>
    <row r="7" spans="1:14" x14ac:dyDescent="0.25">
      <c r="A7" s="95">
        <f t="shared" si="0"/>
        <v>2014</v>
      </c>
      <c r="B7" s="95">
        <f t="shared" si="1"/>
        <v>99999</v>
      </c>
      <c r="C7" s="97" t="str">
        <f t="shared" si="1"/>
        <v>An Insurance Company</v>
      </c>
      <c r="D7" s="96" t="s">
        <v>14</v>
      </c>
      <c r="E7" s="95" t="s">
        <v>5</v>
      </c>
      <c r="F7" s="97" t="s">
        <v>597</v>
      </c>
      <c r="G7" s="95" t="s">
        <v>10</v>
      </c>
      <c r="H7" s="49">
        <f>DataInput!H18</f>
        <v>0</v>
      </c>
      <c r="I7" s="49">
        <f>DataInput!I18</f>
        <v>0</v>
      </c>
      <c r="J7" s="49">
        <f>DataInput!J18</f>
        <v>0</v>
      </c>
      <c r="K7" s="98" t="str">
        <f>DataInput!K18</f>
        <v/>
      </c>
      <c r="L7" s="98" t="str">
        <f>DataInput!L18</f>
        <v/>
      </c>
      <c r="M7" s="99" t="str">
        <f>DataInput!M18</f>
        <v/>
      </c>
      <c r="N7" s="93"/>
    </row>
    <row r="8" spans="1:14" x14ac:dyDescent="0.25">
      <c r="A8" s="95">
        <f>A7</f>
        <v>2014</v>
      </c>
      <c r="B8" s="95">
        <f t="shared" si="1"/>
        <v>99999</v>
      </c>
      <c r="C8" s="97" t="str">
        <f t="shared" si="1"/>
        <v>An Insurance Company</v>
      </c>
      <c r="D8" s="96" t="s">
        <v>14</v>
      </c>
      <c r="E8" s="95" t="s">
        <v>9</v>
      </c>
      <c r="F8" s="97" t="s">
        <v>11</v>
      </c>
      <c r="G8" s="95" t="s">
        <v>6</v>
      </c>
      <c r="H8" s="52">
        <f>DataInput!H20</f>
        <v>0</v>
      </c>
      <c r="I8" s="52">
        <f>DataInput!I20</f>
        <v>0</v>
      </c>
      <c r="J8" s="52">
        <f>DataInput!J20</f>
        <v>0</v>
      </c>
      <c r="K8" s="100" t="str">
        <f>DataInput!K20</f>
        <v/>
      </c>
      <c r="L8" s="100" t="str">
        <f>DataInput!L20</f>
        <v/>
      </c>
      <c r="M8" s="101" t="str">
        <f>DataInput!M20</f>
        <v/>
      </c>
      <c r="N8" s="93"/>
    </row>
    <row r="9" spans="1:14" x14ac:dyDescent="0.25">
      <c r="A9" s="95">
        <f t="shared" ref="A9:C13" si="2">A8</f>
        <v>2014</v>
      </c>
      <c r="B9" s="95">
        <f t="shared" si="2"/>
        <v>99999</v>
      </c>
      <c r="C9" s="97" t="str">
        <f t="shared" si="2"/>
        <v>An Insurance Company</v>
      </c>
      <c r="D9" s="96" t="s">
        <v>14</v>
      </c>
      <c r="E9" s="95" t="s">
        <v>9</v>
      </c>
      <c r="F9" s="97" t="s">
        <v>11</v>
      </c>
      <c r="G9" s="95" t="s">
        <v>10</v>
      </c>
      <c r="H9" s="52">
        <f>DataInput!H21</f>
        <v>0</v>
      </c>
      <c r="I9" s="52">
        <f>DataInput!I21</f>
        <v>0</v>
      </c>
      <c r="J9" s="52">
        <f>DataInput!J21</f>
        <v>0</v>
      </c>
      <c r="K9" s="100" t="str">
        <f>DataInput!K21</f>
        <v/>
      </c>
      <c r="L9" s="100" t="str">
        <f>DataInput!L21</f>
        <v/>
      </c>
      <c r="M9" s="101" t="str">
        <f>DataInput!M21</f>
        <v/>
      </c>
      <c r="N9" s="93"/>
    </row>
    <row r="10" spans="1:14" x14ac:dyDescent="0.25">
      <c r="A10" s="95">
        <f t="shared" si="2"/>
        <v>2014</v>
      </c>
      <c r="B10" s="95">
        <f t="shared" si="2"/>
        <v>99999</v>
      </c>
      <c r="C10" s="97" t="str">
        <f t="shared" si="2"/>
        <v>An Insurance Company</v>
      </c>
      <c r="D10" s="96" t="s">
        <v>14</v>
      </c>
      <c r="E10" s="95" t="s">
        <v>9</v>
      </c>
      <c r="F10" s="97" t="s">
        <v>83</v>
      </c>
      <c r="G10" s="95" t="s">
        <v>6</v>
      </c>
      <c r="H10" s="52">
        <f>DataInput!H22</f>
        <v>0</v>
      </c>
      <c r="I10" s="52">
        <f>DataInput!I22</f>
        <v>0</v>
      </c>
      <c r="J10" s="52">
        <f>DataInput!J22</f>
        <v>0</v>
      </c>
      <c r="K10" s="100" t="str">
        <f>DataInput!K22</f>
        <v/>
      </c>
      <c r="L10" s="100" t="str">
        <f>DataInput!L22</f>
        <v/>
      </c>
      <c r="M10" s="101" t="str">
        <f>DataInput!M22</f>
        <v/>
      </c>
      <c r="N10" s="93"/>
    </row>
    <row r="11" spans="1:14" x14ac:dyDescent="0.25">
      <c r="A11" s="95">
        <f t="shared" si="2"/>
        <v>2014</v>
      </c>
      <c r="B11" s="95">
        <f t="shared" si="2"/>
        <v>99999</v>
      </c>
      <c r="C11" s="97" t="str">
        <f t="shared" si="2"/>
        <v>An Insurance Company</v>
      </c>
      <c r="D11" s="96" t="s">
        <v>14</v>
      </c>
      <c r="E11" s="95" t="s">
        <v>9</v>
      </c>
      <c r="F11" s="97" t="s">
        <v>83</v>
      </c>
      <c r="G11" s="95" t="s">
        <v>10</v>
      </c>
      <c r="H11" s="52">
        <f>DataInput!H23</f>
        <v>0</v>
      </c>
      <c r="I11" s="52">
        <f>DataInput!I23</f>
        <v>0</v>
      </c>
      <c r="J11" s="52">
        <f>DataInput!J23</f>
        <v>0</v>
      </c>
      <c r="K11" s="100" t="str">
        <f>DataInput!K23</f>
        <v/>
      </c>
      <c r="L11" s="100" t="str">
        <f>DataInput!L23</f>
        <v/>
      </c>
      <c r="M11" s="101" t="str">
        <f>DataInput!M23</f>
        <v/>
      </c>
      <c r="N11" s="93"/>
    </row>
    <row r="12" spans="1:14" x14ac:dyDescent="0.25">
      <c r="A12" s="95">
        <f t="shared" si="2"/>
        <v>2014</v>
      </c>
      <c r="B12" s="95">
        <f t="shared" si="2"/>
        <v>99999</v>
      </c>
      <c r="C12" s="97" t="str">
        <f t="shared" si="2"/>
        <v>An Insurance Company</v>
      </c>
      <c r="D12" s="96" t="s">
        <v>14</v>
      </c>
      <c r="E12" s="95" t="s">
        <v>9</v>
      </c>
      <c r="F12" s="97" t="s">
        <v>597</v>
      </c>
      <c r="G12" s="95" t="s">
        <v>6</v>
      </c>
      <c r="H12" s="52">
        <f>DataInput!H24</f>
        <v>0</v>
      </c>
      <c r="I12" s="52">
        <f>DataInput!I24</f>
        <v>0</v>
      </c>
      <c r="J12" s="52">
        <f>DataInput!J24</f>
        <v>0</v>
      </c>
      <c r="K12" s="100" t="str">
        <f>DataInput!K24</f>
        <v/>
      </c>
      <c r="L12" s="100" t="str">
        <f>DataInput!L24</f>
        <v/>
      </c>
      <c r="M12" s="101" t="str">
        <f>DataInput!M24</f>
        <v/>
      </c>
      <c r="N12" s="93"/>
    </row>
    <row r="13" spans="1:14" x14ac:dyDescent="0.25">
      <c r="A13" s="95">
        <f t="shared" si="2"/>
        <v>2014</v>
      </c>
      <c r="B13" s="95">
        <f t="shared" si="2"/>
        <v>99999</v>
      </c>
      <c r="C13" s="97" t="str">
        <f t="shared" si="2"/>
        <v>An Insurance Company</v>
      </c>
      <c r="D13" s="96" t="s">
        <v>14</v>
      </c>
      <c r="E13" s="95" t="s">
        <v>9</v>
      </c>
      <c r="F13" s="97" t="s">
        <v>597</v>
      </c>
      <c r="G13" s="95" t="s">
        <v>10</v>
      </c>
      <c r="H13" s="52">
        <f>DataInput!H25</f>
        <v>0</v>
      </c>
      <c r="I13" s="52">
        <f>DataInput!I25</f>
        <v>0</v>
      </c>
      <c r="J13" s="52">
        <f>DataInput!J25</f>
        <v>0</v>
      </c>
      <c r="K13" s="100" t="str">
        <f>DataInput!K25</f>
        <v/>
      </c>
      <c r="L13" s="100" t="str">
        <f>DataInput!L25</f>
        <v/>
      </c>
      <c r="M13" s="101" t="str">
        <f>DataInput!M25</f>
        <v/>
      </c>
      <c r="N13" s="93"/>
    </row>
    <row r="14" spans="1:14" x14ac:dyDescent="0.25">
      <c r="A14" s="95">
        <f>A13</f>
        <v>2014</v>
      </c>
      <c r="B14" s="95">
        <f>B13</f>
        <v>99999</v>
      </c>
      <c r="C14" s="97" t="str">
        <f>C13</f>
        <v>An Insurance Company</v>
      </c>
      <c r="D14" s="96" t="s">
        <v>12</v>
      </c>
      <c r="E14" s="95" t="s">
        <v>5</v>
      </c>
      <c r="F14" s="97" t="s">
        <v>11</v>
      </c>
      <c r="G14" s="95" t="s">
        <v>6</v>
      </c>
      <c r="H14" s="49">
        <f>DataInput!H27</f>
        <v>0</v>
      </c>
      <c r="I14" s="49">
        <f>DataInput!I27</f>
        <v>0</v>
      </c>
      <c r="J14" s="49">
        <f>DataInput!J27</f>
        <v>0</v>
      </c>
      <c r="K14" s="98" t="str">
        <f>DataInput!K27</f>
        <v/>
      </c>
      <c r="L14" s="98" t="str">
        <f>DataInput!L27</f>
        <v/>
      </c>
      <c r="M14" s="99" t="str">
        <f>DataInput!M27</f>
        <v/>
      </c>
      <c r="N14" s="93"/>
    </row>
    <row r="15" spans="1:14" x14ac:dyDescent="0.25">
      <c r="A15" s="95">
        <f t="shared" ref="A15:C19" si="3">A14</f>
        <v>2014</v>
      </c>
      <c r="B15" s="95">
        <f t="shared" si="3"/>
        <v>99999</v>
      </c>
      <c r="C15" s="97" t="str">
        <f t="shared" si="3"/>
        <v>An Insurance Company</v>
      </c>
      <c r="D15" s="96" t="s">
        <v>12</v>
      </c>
      <c r="E15" s="95" t="s">
        <v>5</v>
      </c>
      <c r="F15" s="97" t="s">
        <v>11</v>
      </c>
      <c r="G15" s="95" t="s">
        <v>10</v>
      </c>
      <c r="H15" s="49">
        <f>DataInput!H28</f>
        <v>0</v>
      </c>
      <c r="I15" s="49">
        <f>DataInput!I28</f>
        <v>0</v>
      </c>
      <c r="J15" s="49">
        <f>DataInput!J28</f>
        <v>0</v>
      </c>
      <c r="K15" s="98" t="str">
        <f>DataInput!K28</f>
        <v/>
      </c>
      <c r="L15" s="98" t="str">
        <f>DataInput!L28</f>
        <v/>
      </c>
      <c r="M15" s="99" t="str">
        <f>DataInput!M28</f>
        <v/>
      </c>
      <c r="N15" s="93"/>
    </row>
    <row r="16" spans="1:14" x14ac:dyDescent="0.25">
      <c r="A16" s="95">
        <f t="shared" si="3"/>
        <v>2014</v>
      </c>
      <c r="B16" s="95">
        <f t="shared" si="3"/>
        <v>99999</v>
      </c>
      <c r="C16" s="97" t="str">
        <f t="shared" si="3"/>
        <v>An Insurance Company</v>
      </c>
      <c r="D16" s="96" t="s">
        <v>12</v>
      </c>
      <c r="E16" s="95" t="s">
        <v>5</v>
      </c>
      <c r="F16" s="97" t="s">
        <v>83</v>
      </c>
      <c r="G16" s="95" t="s">
        <v>6</v>
      </c>
      <c r="H16" s="49">
        <f>DataInput!H29</f>
        <v>0</v>
      </c>
      <c r="I16" s="49">
        <f>DataInput!I29</f>
        <v>0</v>
      </c>
      <c r="J16" s="49">
        <f>DataInput!J29</f>
        <v>0</v>
      </c>
      <c r="K16" s="98" t="str">
        <f>DataInput!K29</f>
        <v/>
      </c>
      <c r="L16" s="98" t="str">
        <f>DataInput!L29</f>
        <v/>
      </c>
      <c r="M16" s="99" t="str">
        <f>DataInput!M29</f>
        <v/>
      </c>
      <c r="N16" s="93"/>
    </row>
    <row r="17" spans="1:14" x14ac:dyDescent="0.25">
      <c r="A17" s="95">
        <f t="shared" si="3"/>
        <v>2014</v>
      </c>
      <c r="B17" s="95">
        <f t="shared" si="3"/>
        <v>99999</v>
      </c>
      <c r="C17" s="97" t="str">
        <f t="shared" si="3"/>
        <v>An Insurance Company</v>
      </c>
      <c r="D17" s="96" t="s">
        <v>12</v>
      </c>
      <c r="E17" s="95" t="s">
        <v>5</v>
      </c>
      <c r="F17" s="97" t="s">
        <v>83</v>
      </c>
      <c r="G17" s="95" t="s">
        <v>10</v>
      </c>
      <c r="H17" s="49">
        <f>DataInput!H30</f>
        <v>0</v>
      </c>
      <c r="I17" s="49">
        <f>DataInput!I30</f>
        <v>0</v>
      </c>
      <c r="J17" s="49">
        <f>DataInput!J30</f>
        <v>0</v>
      </c>
      <c r="K17" s="98" t="str">
        <f>DataInput!K30</f>
        <v/>
      </c>
      <c r="L17" s="98" t="str">
        <f>DataInput!L30</f>
        <v/>
      </c>
      <c r="M17" s="99" t="str">
        <f>DataInput!M30</f>
        <v/>
      </c>
      <c r="N17" s="93"/>
    </row>
    <row r="18" spans="1:14" x14ac:dyDescent="0.25">
      <c r="A18" s="95">
        <f t="shared" si="3"/>
        <v>2014</v>
      </c>
      <c r="B18" s="95">
        <f t="shared" si="3"/>
        <v>99999</v>
      </c>
      <c r="C18" s="97" t="str">
        <f t="shared" si="3"/>
        <v>An Insurance Company</v>
      </c>
      <c r="D18" s="96" t="s">
        <v>12</v>
      </c>
      <c r="E18" s="95" t="s">
        <v>5</v>
      </c>
      <c r="F18" s="97" t="s">
        <v>597</v>
      </c>
      <c r="G18" s="95" t="s">
        <v>6</v>
      </c>
      <c r="H18" s="49">
        <f>DataInput!H31</f>
        <v>0</v>
      </c>
      <c r="I18" s="49">
        <f>DataInput!I31</f>
        <v>0</v>
      </c>
      <c r="J18" s="49">
        <f>DataInput!J31</f>
        <v>0</v>
      </c>
      <c r="K18" s="98" t="str">
        <f>DataInput!K31</f>
        <v/>
      </c>
      <c r="L18" s="98" t="str">
        <f>DataInput!L31</f>
        <v/>
      </c>
      <c r="M18" s="99" t="str">
        <f>DataInput!M31</f>
        <v/>
      </c>
      <c r="N18" s="93"/>
    </row>
    <row r="19" spans="1:14" x14ac:dyDescent="0.25">
      <c r="A19" s="95">
        <f t="shared" si="3"/>
        <v>2014</v>
      </c>
      <c r="B19" s="95">
        <f t="shared" si="3"/>
        <v>99999</v>
      </c>
      <c r="C19" s="97" t="str">
        <f t="shared" si="3"/>
        <v>An Insurance Company</v>
      </c>
      <c r="D19" s="96" t="s">
        <v>12</v>
      </c>
      <c r="E19" s="95" t="s">
        <v>5</v>
      </c>
      <c r="F19" s="97" t="s">
        <v>597</v>
      </c>
      <c r="G19" s="95" t="s">
        <v>10</v>
      </c>
      <c r="H19" s="49">
        <f>DataInput!H32</f>
        <v>0</v>
      </c>
      <c r="I19" s="49">
        <f>DataInput!I32</f>
        <v>0</v>
      </c>
      <c r="J19" s="49">
        <f>DataInput!J32</f>
        <v>0</v>
      </c>
      <c r="K19" s="98" t="str">
        <f>DataInput!K32</f>
        <v/>
      </c>
      <c r="L19" s="98" t="str">
        <f>DataInput!L32</f>
        <v/>
      </c>
      <c r="M19" s="99" t="str">
        <f>DataInput!M32</f>
        <v/>
      </c>
      <c r="N19" s="93"/>
    </row>
    <row r="20" spans="1:14" x14ac:dyDescent="0.25">
      <c r="A20" s="95">
        <f>A19</f>
        <v>2014</v>
      </c>
      <c r="B20" s="95">
        <f>B19</f>
        <v>99999</v>
      </c>
      <c r="C20" s="97" t="str">
        <f>C19</f>
        <v>An Insurance Company</v>
      </c>
      <c r="D20" s="96" t="s">
        <v>12</v>
      </c>
      <c r="E20" s="95" t="s">
        <v>9</v>
      </c>
      <c r="F20" s="97" t="s">
        <v>11</v>
      </c>
      <c r="G20" s="95" t="s">
        <v>6</v>
      </c>
      <c r="H20" s="52">
        <f>DataInput!H34</f>
        <v>0</v>
      </c>
      <c r="I20" s="52">
        <f>DataInput!I34</f>
        <v>0</v>
      </c>
      <c r="J20" s="52">
        <f>DataInput!J34</f>
        <v>0</v>
      </c>
      <c r="K20" s="100" t="str">
        <f>DataInput!K34</f>
        <v/>
      </c>
      <c r="L20" s="100" t="str">
        <f>DataInput!L34</f>
        <v/>
      </c>
      <c r="M20" s="101" t="str">
        <f>DataInput!M34</f>
        <v/>
      </c>
      <c r="N20" s="93"/>
    </row>
    <row r="21" spans="1:14" x14ac:dyDescent="0.25">
      <c r="A21" s="95">
        <f t="shared" ref="A21:C25" si="4">A20</f>
        <v>2014</v>
      </c>
      <c r="B21" s="95">
        <f t="shared" si="4"/>
        <v>99999</v>
      </c>
      <c r="C21" s="97" t="str">
        <f t="shared" si="4"/>
        <v>An Insurance Company</v>
      </c>
      <c r="D21" s="96" t="s">
        <v>12</v>
      </c>
      <c r="E21" s="95" t="s">
        <v>9</v>
      </c>
      <c r="F21" s="97" t="s">
        <v>11</v>
      </c>
      <c r="G21" s="95" t="s">
        <v>10</v>
      </c>
      <c r="H21" s="52">
        <f>DataInput!H35</f>
        <v>0</v>
      </c>
      <c r="I21" s="52">
        <f>DataInput!I35</f>
        <v>0</v>
      </c>
      <c r="J21" s="52">
        <f>DataInput!J35</f>
        <v>0</v>
      </c>
      <c r="K21" s="100" t="str">
        <f>DataInput!K35</f>
        <v/>
      </c>
      <c r="L21" s="100" t="str">
        <f>DataInput!L35</f>
        <v/>
      </c>
      <c r="M21" s="101" t="str">
        <f>DataInput!M35</f>
        <v/>
      </c>
      <c r="N21" s="93"/>
    </row>
    <row r="22" spans="1:14" x14ac:dyDescent="0.25">
      <c r="A22" s="95">
        <f t="shared" si="4"/>
        <v>2014</v>
      </c>
      <c r="B22" s="95">
        <f t="shared" si="4"/>
        <v>99999</v>
      </c>
      <c r="C22" s="97" t="str">
        <f t="shared" si="4"/>
        <v>An Insurance Company</v>
      </c>
      <c r="D22" s="96" t="s">
        <v>12</v>
      </c>
      <c r="E22" s="95" t="s">
        <v>9</v>
      </c>
      <c r="F22" s="97" t="s">
        <v>83</v>
      </c>
      <c r="G22" s="95" t="s">
        <v>6</v>
      </c>
      <c r="H22" s="52">
        <f>DataInput!H36</f>
        <v>0</v>
      </c>
      <c r="I22" s="52">
        <f>DataInput!I36</f>
        <v>0</v>
      </c>
      <c r="J22" s="52">
        <f>DataInput!J36</f>
        <v>0</v>
      </c>
      <c r="K22" s="100" t="str">
        <f>DataInput!K36</f>
        <v/>
      </c>
      <c r="L22" s="100" t="str">
        <f>DataInput!L36</f>
        <v/>
      </c>
      <c r="M22" s="101" t="str">
        <f>DataInput!M36</f>
        <v/>
      </c>
      <c r="N22" s="93"/>
    </row>
    <row r="23" spans="1:14" x14ac:dyDescent="0.25">
      <c r="A23" s="95">
        <f t="shared" si="4"/>
        <v>2014</v>
      </c>
      <c r="B23" s="95">
        <f t="shared" si="4"/>
        <v>99999</v>
      </c>
      <c r="C23" s="97" t="str">
        <f t="shared" si="4"/>
        <v>An Insurance Company</v>
      </c>
      <c r="D23" s="96" t="s">
        <v>12</v>
      </c>
      <c r="E23" s="95" t="s">
        <v>9</v>
      </c>
      <c r="F23" s="97" t="s">
        <v>83</v>
      </c>
      <c r="G23" s="95" t="s">
        <v>10</v>
      </c>
      <c r="H23" s="52">
        <f>DataInput!H37</f>
        <v>0</v>
      </c>
      <c r="I23" s="52">
        <f>DataInput!I37</f>
        <v>0</v>
      </c>
      <c r="J23" s="52">
        <f>DataInput!J37</f>
        <v>0</v>
      </c>
      <c r="K23" s="100" t="str">
        <f>DataInput!K37</f>
        <v/>
      </c>
      <c r="L23" s="100" t="str">
        <f>DataInput!L37</f>
        <v/>
      </c>
      <c r="M23" s="101" t="str">
        <f>DataInput!M37</f>
        <v/>
      </c>
      <c r="N23" s="93"/>
    </row>
    <row r="24" spans="1:14" x14ac:dyDescent="0.25">
      <c r="A24" s="95">
        <f t="shared" si="4"/>
        <v>2014</v>
      </c>
      <c r="B24" s="95">
        <f t="shared" si="4"/>
        <v>99999</v>
      </c>
      <c r="C24" s="97" t="str">
        <f t="shared" si="4"/>
        <v>An Insurance Company</v>
      </c>
      <c r="D24" s="96" t="s">
        <v>12</v>
      </c>
      <c r="E24" s="95" t="s">
        <v>9</v>
      </c>
      <c r="F24" s="97" t="s">
        <v>597</v>
      </c>
      <c r="G24" s="95" t="s">
        <v>6</v>
      </c>
      <c r="H24" s="52">
        <f>DataInput!H38</f>
        <v>0</v>
      </c>
      <c r="I24" s="52">
        <f>DataInput!I38</f>
        <v>0</v>
      </c>
      <c r="J24" s="52">
        <f>DataInput!J38</f>
        <v>0</v>
      </c>
      <c r="K24" s="100" t="str">
        <f>DataInput!K38</f>
        <v/>
      </c>
      <c r="L24" s="100" t="str">
        <f>DataInput!L38</f>
        <v/>
      </c>
      <c r="M24" s="101" t="str">
        <f>DataInput!M38</f>
        <v/>
      </c>
      <c r="N24" s="93"/>
    </row>
    <row r="25" spans="1:14" x14ac:dyDescent="0.25">
      <c r="A25" s="95">
        <f t="shared" si="4"/>
        <v>2014</v>
      </c>
      <c r="B25" s="95">
        <f t="shared" si="4"/>
        <v>99999</v>
      </c>
      <c r="C25" s="97" t="str">
        <f t="shared" si="4"/>
        <v>An Insurance Company</v>
      </c>
      <c r="D25" s="96" t="s">
        <v>12</v>
      </c>
      <c r="E25" s="95" t="s">
        <v>9</v>
      </c>
      <c r="F25" s="97" t="s">
        <v>597</v>
      </c>
      <c r="G25" s="95" t="s">
        <v>10</v>
      </c>
      <c r="H25" s="52">
        <f>DataInput!H39</f>
        <v>0</v>
      </c>
      <c r="I25" s="52">
        <f>DataInput!I39</f>
        <v>0</v>
      </c>
      <c r="J25" s="52">
        <f>DataInput!J39</f>
        <v>0</v>
      </c>
      <c r="K25" s="100" t="str">
        <f>DataInput!K39</f>
        <v/>
      </c>
      <c r="L25" s="100" t="str">
        <f>DataInput!L39</f>
        <v/>
      </c>
      <c r="M25" s="101" t="str">
        <f>DataInput!M39</f>
        <v/>
      </c>
      <c r="N25" s="93"/>
    </row>
    <row r="26" spans="1:14" x14ac:dyDescent="0.25">
      <c r="A26" s="95">
        <f>A25</f>
        <v>2014</v>
      </c>
      <c r="B26" s="95">
        <f>B25</f>
        <v>99999</v>
      </c>
      <c r="C26" s="97" t="str">
        <f>C25</f>
        <v>An Insurance Company</v>
      </c>
      <c r="D26" s="96" t="s">
        <v>8</v>
      </c>
      <c r="E26" s="95" t="s">
        <v>5</v>
      </c>
      <c r="F26" s="97" t="s">
        <v>11</v>
      </c>
      <c r="G26" s="95" t="s">
        <v>6</v>
      </c>
      <c r="H26" s="49">
        <f>DataInput!H41</f>
        <v>0</v>
      </c>
      <c r="I26" s="49">
        <f>DataInput!I41</f>
        <v>0</v>
      </c>
      <c r="J26" s="49">
        <f>DataInput!J41</f>
        <v>0</v>
      </c>
      <c r="K26" s="98" t="str">
        <f>DataInput!K41</f>
        <v/>
      </c>
      <c r="L26" s="98" t="str">
        <f>DataInput!L41</f>
        <v/>
      </c>
      <c r="M26" s="99" t="str">
        <f>DataInput!M41</f>
        <v/>
      </c>
      <c r="N26" s="93"/>
    </row>
    <row r="27" spans="1:14" x14ac:dyDescent="0.25">
      <c r="A27" s="95">
        <f t="shared" ref="A27:C31" si="5">A26</f>
        <v>2014</v>
      </c>
      <c r="B27" s="95">
        <f t="shared" si="5"/>
        <v>99999</v>
      </c>
      <c r="C27" s="97" t="str">
        <f t="shared" si="5"/>
        <v>An Insurance Company</v>
      </c>
      <c r="D27" s="96" t="s">
        <v>8</v>
      </c>
      <c r="E27" s="95" t="s">
        <v>5</v>
      </c>
      <c r="F27" s="97" t="s">
        <v>11</v>
      </c>
      <c r="G27" s="95" t="s">
        <v>10</v>
      </c>
      <c r="H27" s="49">
        <f>DataInput!H42</f>
        <v>0</v>
      </c>
      <c r="I27" s="49">
        <f>DataInput!I42</f>
        <v>0</v>
      </c>
      <c r="J27" s="49">
        <f>DataInput!J42</f>
        <v>0</v>
      </c>
      <c r="K27" s="98" t="str">
        <f>DataInput!K42</f>
        <v/>
      </c>
      <c r="L27" s="98" t="str">
        <f>DataInput!L42</f>
        <v/>
      </c>
      <c r="M27" s="99" t="str">
        <f>DataInput!M42</f>
        <v/>
      </c>
      <c r="N27" s="93"/>
    </row>
    <row r="28" spans="1:14" x14ac:dyDescent="0.25">
      <c r="A28" s="95">
        <f t="shared" si="5"/>
        <v>2014</v>
      </c>
      <c r="B28" s="95">
        <f t="shared" si="5"/>
        <v>99999</v>
      </c>
      <c r="C28" s="97" t="str">
        <f t="shared" si="5"/>
        <v>An Insurance Company</v>
      </c>
      <c r="D28" s="96" t="s">
        <v>8</v>
      </c>
      <c r="E28" s="95" t="s">
        <v>5</v>
      </c>
      <c r="F28" s="97" t="s">
        <v>83</v>
      </c>
      <c r="G28" s="95" t="s">
        <v>6</v>
      </c>
      <c r="H28" s="49">
        <f>DataInput!H43</f>
        <v>0</v>
      </c>
      <c r="I28" s="49">
        <f>DataInput!I43</f>
        <v>0</v>
      </c>
      <c r="J28" s="49">
        <f>DataInput!J43</f>
        <v>0</v>
      </c>
      <c r="K28" s="98" t="str">
        <f>DataInput!K43</f>
        <v/>
      </c>
      <c r="L28" s="98" t="str">
        <f>DataInput!L43</f>
        <v/>
      </c>
      <c r="M28" s="99" t="str">
        <f>DataInput!M43</f>
        <v/>
      </c>
      <c r="N28" s="93"/>
    </row>
    <row r="29" spans="1:14" x14ac:dyDescent="0.25">
      <c r="A29" s="95">
        <f t="shared" si="5"/>
        <v>2014</v>
      </c>
      <c r="B29" s="95">
        <f t="shared" si="5"/>
        <v>99999</v>
      </c>
      <c r="C29" s="97" t="str">
        <f t="shared" si="5"/>
        <v>An Insurance Company</v>
      </c>
      <c r="D29" s="96" t="s">
        <v>8</v>
      </c>
      <c r="E29" s="95" t="s">
        <v>5</v>
      </c>
      <c r="F29" s="97" t="s">
        <v>83</v>
      </c>
      <c r="G29" s="95" t="s">
        <v>10</v>
      </c>
      <c r="H29" s="49">
        <f>DataInput!H44</f>
        <v>0</v>
      </c>
      <c r="I29" s="49">
        <f>DataInput!I44</f>
        <v>0</v>
      </c>
      <c r="J29" s="49">
        <f>DataInput!J44</f>
        <v>0</v>
      </c>
      <c r="K29" s="98" t="str">
        <f>DataInput!K44</f>
        <v/>
      </c>
      <c r="L29" s="98" t="str">
        <f>DataInput!L44</f>
        <v/>
      </c>
      <c r="M29" s="99" t="str">
        <f>DataInput!M44</f>
        <v/>
      </c>
      <c r="N29" s="93"/>
    </row>
    <row r="30" spans="1:14" x14ac:dyDescent="0.25">
      <c r="A30" s="95">
        <f t="shared" si="5"/>
        <v>2014</v>
      </c>
      <c r="B30" s="95">
        <f t="shared" si="5"/>
        <v>99999</v>
      </c>
      <c r="C30" s="97" t="str">
        <f t="shared" si="5"/>
        <v>An Insurance Company</v>
      </c>
      <c r="D30" s="96" t="s">
        <v>8</v>
      </c>
      <c r="E30" s="95" t="s">
        <v>5</v>
      </c>
      <c r="F30" s="97" t="s">
        <v>597</v>
      </c>
      <c r="G30" s="95" t="s">
        <v>6</v>
      </c>
      <c r="H30" s="49">
        <f>DataInput!H45</f>
        <v>0</v>
      </c>
      <c r="I30" s="49">
        <f>DataInput!I45</f>
        <v>0</v>
      </c>
      <c r="J30" s="49">
        <f>DataInput!J45</f>
        <v>0</v>
      </c>
      <c r="K30" s="98" t="str">
        <f>DataInput!K45</f>
        <v/>
      </c>
      <c r="L30" s="98" t="str">
        <f>DataInput!L45</f>
        <v/>
      </c>
      <c r="M30" s="99" t="str">
        <f>DataInput!M45</f>
        <v/>
      </c>
      <c r="N30" s="93"/>
    </row>
    <row r="31" spans="1:14" x14ac:dyDescent="0.25">
      <c r="A31" s="95">
        <f t="shared" si="5"/>
        <v>2014</v>
      </c>
      <c r="B31" s="95">
        <f t="shared" si="5"/>
        <v>99999</v>
      </c>
      <c r="C31" s="97" t="str">
        <f t="shared" si="5"/>
        <v>An Insurance Company</v>
      </c>
      <c r="D31" s="96" t="s">
        <v>8</v>
      </c>
      <c r="E31" s="95" t="s">
        <v>5</v>
      </c>
      <c r="F31" s="97" t="s">
        <v>597</v>
      </c>
      <c r="G31" s="95" t="s">
        <v>10</v>
      </c>
      <c r="H31" s="49">
        <f>DataInput!H46</f>
        <v>0</v>
      </c>
      <c r="I31" s="49">
        <f>DataInput!I46</f>
        <v>0</v>
      </c>
      <c r="J31" s="49">
        <f>DataInput!J46</f>
        <v>0</v>
      </c>
      <c r="K31" s="98" t="str">
        <f>DataInput!K46</f>
        <v/>
      </c>
      <c r="L31" s="98" t="str">
        <f>DataInput!L46</f>
        <v/>
      </c>
      <c r="M31" s="99" t="str">
        <f>DataInput!M46</f>
        <v/>
      </c>
      <c r="N31" s="93"/>
    </row>
    <row r="32" spans="1:14" x14ac:dyDescent="0.25">
      <c r="A32" s="95">
        <f>A31</f>
        <v>2014</v>
      </c>
      <c r="B32" s="95">
        <f>B31</f>
        <v>99999</v>
      </c>
      <c r="C32" s="97" t="str">
        <f>C31</f>
        <v>An Insurance Company</v>
      </c>
      <c r="D32" s="96" t="s">
        <v>8</v>
      </c>
      <c r="E32" s="95" t="s">
        <v>9</v>
      </c>
      <c r="F32" s="97" t="s">
        <v>11</v>
      </c>
      <c r="G32" s="95" t="s">
        <v>6</v>
      </c>
      <c r="H32" s="52">
        <f>DataInput!H48</f>
        <v>0</v>
      </c>
      <c r="I32" s="52">
        <f>DataInput!I48</f>
        <v>0</v>
      </c>
      <c r="J32" s="52">
        <f>DataInput!J48</f>
        <v>0</v>
      </c>
      <c r="K32" s="100" t="str">
        <f>DataInput!K48</f>
        <v/>
      </c>
      <c r="L32" s="100" t="str">
        <f>DataInput!L48</f>
        <v/>
      </c>
      <c r="M32" s="101" t="str">
        <f>DataInput!M48</f>
        <v/>
      </c>
      <c r="N32" s="93"/>
    </row>
    <row r="33" spans="1:14" x14ac:dyDescent="0.25">
      <c r="A33" s="95">
        <f t="shared" ref="A33:C37" si="6">A32</f>
        <v>2014</v>
      </c>
      <c r="B33" s="95">
        <f t="shared" si="6"/>
        <v>99999</v>
      </c>
      <c r="C33" s="97" t="str">
        <f t="shared" si="6"/>
        <v>An Insurance Company</v>
      </c>
      <c r="D33" s="96" t="s">
        <v>8</v>
      </c>
      <c r="E33" s="95" t="s">
        <v>9</v>
      </c>
      <c r="F33" s="97" t="s">
        <v>11</v>
      </c>
      <c r="G33" s="95" t="s">
        <v>10</v>
      </c>
      <c r="H33" s="52">
        <f>DataInput!H49</f>
        <v>0</v>
      </c>
      <c r="I33" s="52">
        <f>DataInput!I49</f>
        <v>0</v>
      </c>
      <c r="J33" s="52">
        <f>DataInput!J49</f>
        <v>0</v>
      </c>
      <c r="K33" s="100" t="str">
        <f>DataInput!K49</f>
        <v/>
      </c>
      <c r="L33" s="100" t="str">
        <f>DataInput!L49</f>
        <v/>
      </c>
      <c r="M33" s="101" t="str">
        <f>DataInput!M49</f>
        <v/>
      </c>
      <c r="N33" s="93"/>
    </row>
    <row r="34" spans="1:14" x14ac:dyDescent="0.25">
      <c r="A34" s="95">
        <f t="shared" si="6"/>
        <v>2014</v>
      </c>
      <c r="B34" s="95">
        <f t="shared" si="6"/>
        <v>99999</v>
      </c>
      <c r="C34" s="97" t="str">
        <f t="shared" si="6"/>
        <v>An Insurance Company</v>
      </c>
      <c r="D34" s="96" t="s">
        <v>8</v>
      </c>
      <c r="E34" s="95" t="s">
        <v>9</v>
      </c>
      <c r="F34" s="97" t="s">
        <v>83</v>
      </c>
      <c r="G34" s="95" t="s">
        <v>6</v>
      </c>
      <c r="H34" s="52">
        <f>DataInput!H50</f>
        <v>0</v>
      </c>
      <c r="I34" s="52">
        <f>DataInput!I50</f>
        <v>0</v>
      </c>
      <c r="J34" s="52">
        <f>DataInput!J50</f>
        <v>0</v>
      </c>
      <c r="K34" s="100" t="str">
        <f>DataInput!K50</f>
        <v/>
      </c>
      <c r="L34" s="100" t="str">
        <f>DataInput!L50</f>
        <v/>
      </c>
      <c r="M34" s="101" t="str">
        <f>DataInput!M50</f>
        <v/>
      </c>
      <c r="N34" s="93"/>
    </row>
    <row r="35" spans="1:14" s="93" customFormat="1" x14ac:dyDescent="0.25">
      <c r="A35" s="95">
        <f t="shared" si="6"/>
        <v>2014</v>
      </c>
      <c r="B35" s="95">
        <f t="shared" si="6"/>
        <v>99999</v>
      </c>
      <c r="C35" s="97" t="str">
        <f t="shared" si="6"/>
        <v>An Insurance Company</v>
      </c>
      <c r="D35" s="96" t="s">
        <v>8</v>
      </c>
      <c r="E35" s="95" t="s">
        <v>9</v>
      </c>
      <c r="F35" s="97" t="s">
        <v>83</v>
      </c>
      <c r="G35" s="95" t="s">
        <v>10</v>
      </c>
      <c r="H35" s="52">
        <f>DataInput!H51</f>
        <v>0</v>
      </c>
      <c r="I35" s="52">
        <f>DataInput!I51</f>
        <v>0</v>
      </c>
      <c r="J35" s="52">
        <f>DataInput!J51</f>
        <v>0</v>
      </c>
      <c r="K35" s="100" t="str">
        <f>DataInput!K51</f>
        <v/>
      </c>
      <c r="L35" s="100" t="str">
        <f>DataInput!L51</f>
        <v/>
      </c>
      <c r="M35" s="101" t="str">
        <f>DataInput!M51</f>
        <v/>
      </c>
    </row>
    <row r="36" spans="1:14" s="93" customFormat="1" x14ac:dyDescent="0.25">
      <c r="A36" s="95">
        <f t="shared" si="6"/>
        <v>2014</v>
      </c>
      <c r="B36" s="95">
        <f t="shared" si="6"/>
        <v>99999</v>
      </c>
      <c r="C36" s="97" t="str">
        <f t="shared" si="6"/>
        <v>An Insurance Company</v>
      </c>
      <c r="D36" s="96" t="s">
        <v>8</v>
      </c>
      <c r="E36" s="95" t="s">
        <v>9</v>
      </c>
      <c r="F36" s="97" t="s">
        <v>597</v>
      </c>
      <c r="G36" s="95" t="s">
        <v>6</v>
      </c>
      <c r="H36" s="52">
        <f>DataInput!H52</f>
        <v>0</v>
      </c>
      <c r="I36" s="52">
        <f>DataInput!I52</f>
        <v>0</v>
      </c>
      <c r="J36" s="52">
        <f>DataInput!J52</f>
        <v>0</v>
      </c>
      <c r="K36" s="100" t="str">
        <f>DataInput!K52</f>
        <v/>
      </c>
      <c r="L36" s="100" t="str">
        <f>DataInput!L52</f>
        <v/>
      </c>
      <c r="M36" s="101" t="str">
        <f>DataInput!M52</f>
        <v/>
      </c>
    </row>
    <row r="37" spans="1:14" s="93" customFormat="1" x14ac:dyDescent="0.25">
      <c r="A37" s="95">
        <f t="shared" si="6"/>
        <v>2014</v>
      </c>
      <c r="B37" s="95">
        <f t="shared" si="6"/>
        <v>99999</v>
      </c>
      <c r="C37" s="97" t="str">
        <f t="shared" si="6"/>
        <v>An Insurance Company</v>
      </c>
      <c r="D37" s="96" t="s">
        <v>8</v>
      </c>
      <c r="E37" s="95" t="s">
        <v>9</v>
      </c>
      <c r="F37" s="97" t="s">
        <v>597</v>
      </c>
      <c r="G37" s="95" t="s">
        <v>10</v>
      </c>
      <c r="H37" s="52">
        <f>DataInput!H53</f>
        <v>0</v>
      </c>
      <c r="I37" s="52">
        <f>DataInput!I53</f>
        <v>0</v>
      </c>
      <c r="J37" s="52">
        <f>DataInput!J53</f>
        <v>0</v>
      </c>
      <c r="K37" s="100" t="str">
        <f>DataInput!K53</f>
        <v/>
      </c>
      <c r="L37" s="100" t="str">
        <f>DataInput!L53</f>
        <v/>
      </c>
      <c r="M37" s="101" t="str">
        <f>DataInput!M53</f>
        <v/>
      </c>
    </row>
    <row r="38" spans="1:14" s="93" customFormat="1" x14ac:dyDescent="0.25">
      <c r="A38" s="95">
        <f>A37</f>
        <v>2014</v>
      </c>
      <c r="B38" s="95">
        <f>B37</f>
        <v>99999</v>
      </c>
      <c r="C38" s="97" t="str">
        <f>C37</f>
        <v>An Insurance Company</v>
      </c>
      <c r="D38" s="96" t="s">
        <v>7</v>
      </c>
      <c r="E38" s="95" t="s">
        <v>5</v>
      </c>
      <c r="F38" s="97" t="s">
        <v>11</v>
      </c>
      <c r="G38" s="95" t="s">
        <v>6</v>
      </c>
      <c r="H38" s="49">
        <f>DataInput!H55</f>
        <v>0</v>
      </c>
      <c r="I38" s="49">
        <f>DataInput!I55</f>
        <v>0</v>
      </c>
      <c r="J38" s="49">
        <f>DataInput!J55</f>
        <v>0</v>
      </c>
      <c r="K38" s="98" t="str">
        <f>DataInput!K55</f>
        <v/>
      </c>
      <c r="L38" s="98" t="str">
        <f>DataInput!L55</f>
        <v/>
      </c>
      <c r="M38" s="99" t="str">
        <f>DataInput!M55</f>
        <v/>
      </c>
    </row>
    <row r="39" spans="1:14" s="93" customFormat="1" x14ac:dyDescent="0.25">
      <c r="A39" s="95">
        <f t="shared" ref="A39:C43" si="7">A38</f>
        <v>2014</v>
      </c>
      <c r="B39" s="95">
        <f t="shared" si="7"/>
        <v>99999</v>
      </c>
      <c r="C39" s="97" t="str">
        <f t="shared" si="7"/>
        <v>An Insurance Company</v>
      </c>
      <c r="D39" s="96" t="s">
        <v>7</v>
      </c>
      <c r="E39" s="95" t="s">
        <v>5</v>
      </c>
      <c r="F39" s="97" t="s">
        <v>11</v>
      </c>
      <c r="G39" s="95" t="s">
        <v>10</v>
      </c>
      <c r="H39" s="49">
        <f>DataInput!H56</f>
        <v>0</v>
      </c>
      <c r="I39" s="49">
        <f>DataInput!I56</f>
        <v>0</v>
      </c>
      <c r="J39" s="49">
        <f>DataInput!J56</f>
        <v>0</v>
      </c>
      <c r="K39" s="98" t="str">
        <f>DataInput!K56</f>
        <v/>
      </c>
      <c r="L39" s="98" t="str">
        <f>DataInput!L56</f>
        <v/>
      </c>
      <c r="M39" s="99" t="str">
        <f>DataInput!M56</f>
        <v/>
      </c>
    </row>
    <row r="40" spans="1:14" s="93" customFormat="1" x14ac:dyDescent="0.25">
      <c r="A40" s="95">
        <f t="shared" si="7"/>
        <v>2014</v>
      </c>
      <c r="B40" s="95">
        <f t="shared" si="7"/>
        <v>99999</v>
      </c>
      <c r="C40" s="97" t="str">
        <f t="shared" si="7"/>
        <v>An Insurance Company</v>
      </c>
      <c r="D40" s="96" t="s">
        <v>7</v>
      </c>
      <c r="E40" s="95" t="s">
        <v>5</v>
      </c>
      <c r="F40" s="97" t="s">
        <v>83</v>
      </c>
      <c r="G40" s="95" t="s">
        <v>6</v>
      </c>
      <c r="H40" s="49">
        <f>DataInput!H57</f>
        <v>0</v>
      </c>
      <c r="I40" s="49">
        <f>DataInput!I57</f>
        <v>0</v>
      </c>
      <c r="J40" s="49">
        <f>DataInput!J57</f>
        <v>0</v>
      </c>
      <c r="K40" s="98" t="str">
        <f>DataInput!K57</f>
        <v/>
      </c>
      <c r="L40" s="98" t="str">
        <f>DataInput!L57</f>
        <v/>
      </c>
      <c r="M40" s="99" t="str">
        <f>DataInput!M57</f>
        <v/>
      </c>
    </row>
    <row r="41" spans="1:14" s="93" customFormat="1" x14ac:dyDescent="0.25">
      <c r="A41" s="95">
        <f t="shared" si="7"/>
        <v>2014</v>
      </c>
      <c r="B41" s="95">
        <f t="shared" si="7"/>
        <v>99999</v>
      </c>
      <c r="C41" s="97" t="str">
        <f t="shared" si="7"/>
        <v>An Insurance Company</v>
      </c>
      <c r="D41" s="96" t="s">
        <v>7</v>
      </c>
      <c r="E41" s="95" t="s">
        <v>5</v>
      </c>
      <c r="F41" s="97" t="s">
        <v>83</v>
      </c>
      <c r="G41" s="95" t="s">
        <v>10</v>
      </c>
      <c r="H41" s="49">
        <f>DataInput!H58</f>
        <v>0</v>
      </c>
      <c r="I41" s="49">
        <f>DataInput!I58</f>
        <v>0</v>
      </c>
      <c r="J41" s="49">
        <f>DataInput!J58</f>
        <v>0</v>
      </c>
      <c r="K41" s="98" t="str">
        <f>DataInput!K58</f>
        <v/>
      </c>
      <c r="L41" s="98" t="str">
        <f>DataInput!L58</f>
        <v/>
      </c>
      <c r="M41" s="99" t="str">
        <f>DataInput!M58</f>
        <v/>
      </c>
    </row>
    <row r="42" spans="1:14" s="93" customFormat="1" x14ac:dyDescent="0.25">
      <c r="A42" s="95">
        <f t="shared" si="7"/>
        <v>2014</v>
      </c>
      <c r="B42" s="95">
        <f t="shared" si="7"/>
        <v>99999</v>
      </c>
      <c r="C42" s="97" t="str">
        <f t="shared" si="7"/>
        <v>An Insurance Company</v>
      </c>
      <c r="D42" s="96" t="s">
        <v>7</v>
      </c>
      <c r="E42" s="95" t="s">
        <v>5</v>
      </c>
      <c r="F42" s="97" t="s">
        <v>597</v>
      </c>
      <c r="G42" s="95" t="s">
        <v>6</v>
      </c>
      <c r="H42" s="49">
        <f>DataInput!H59</f>
        <v>0</v>
      </c>
      <c r="I42" s="49">
        <f>DataInput!I59</f>
        <v>0</v>
      </c>
      <c r="J42" s="49">
        <f>DataInput!J59</f>
        <v>0</v>
      </c>
      <c r="K42" s="98" t="str">
        <f>DataInput!K59</f>
        <v/>
      </c>
      <c r="L42" s="98" t="str">
        <f>DataInput!L59</f>
        <v/>
      </c>
      <c r="M42" s="99" t="str">
        <f>DataInput!M59</f>
        <v/>
      </c>
    </row>
    <row r="43" spans="1:14" s="93" customFormat="1" x14ac:dyDescent="0.25">
      <c r="A43" s="95">
        <f t="shared" si="7"/>
        <v>2014</v>
      </c>
      <c r="B43" s="95">
        <f t="shared" si="7"/>
        <v>99999</v>
      </c>
      <c r="C43" s="97" t="str">
        <f t="shared" si="7"/>
        <v>An Insurance Company</v>
      </c>
      <c r="D43" s="96" t="s">
        <v>7</v>
      </c>
      <c r="E43" s="95" t="s">
        <v>5</v>
      </c>
      <c r="F43" s="97" t="s">
        <v>597</v>
      </c>
      <c r="G43" s="95" t="s">
        <v>10</v>
      </c>
      <c r="H43" s="49">
        <f>DataInput!H60</f>
        <v>0</v>
      </c>
      <c r="I43" s="49">
        <f>DataInput!I60</f>
        <v>0</v>
      </c>
      <c r="J43" s="49">
        <f>DataInput!J60</f>
        <v>0</v>
      </c>
      <c r="K43" s="98" t="str">
        <f>DataInput!K60</f>
        <v/>
      </c>
      <c r="L43" s="98" t="str">
        <f>DataInput!L60</f>
        <v/>
      </c>
      <c r="M43" s="99" t="str">
        <f>DataInput!M60</f>
        <v/>
      </c>
    </row>
    <row r="44" spans="1:14" s="93" customFormat="1" x14ac:dyDescent="0.25">
      <c r="A44" s="95">
        <f>A43</f>
        <v>2014</v>
      </c>
      <c r="B44" s="95">
        <f>B43</f>
        <v>99999</v>
      </c>
      <c r="C44" s="97" t="str">
        <f>C43</f>
        <v>An Insurance Company</v>
      </c>
      <c r="D44" s="96" t="s">
        <v>7</v>
      </c>
      <c r="E44" s="95" t="s">
        <v>9</v>
      </c>
      <c r="F44" s="97" t="s">
        <v>11</v>
      </c>
      <c r="G44" s="95" t="s">
        <v>6</v>
      </c>
      <c r="H44" s="52">
        <f>DataInput!H62</f>
        <v>0</v>
      </c>
      <c r="I44" s="52">
        <f>DataInput!I62</f>
        <v>0</v>
      </c>
      <c r="J44" s="52">
        <f>DataInput!J62</f>
        <v>0</v>
      </c>
      <c r="K44" s="100" t="str">
        <f>DataInput!K62</f>
        <v/>
      </c>
      <c r="L44" s="100" t="str">
        <f>DataInput!L62</f>
        <v/>
      </c>
      <c r="M44" s="101" t="str">
        <f>DataInput!M62</f>
        <v/>
      </c>
    </row>
    <row r="45" spans="1:14" s="93" customFormat="1" x14ac:dyDescent="0.25">
      <c r="A45" s="95">
        <f t="shared" ref="A45:C49" si="8">A44</f>
        <v>2014</v>
      </c>
      <c r="B45" s="95">
        <f t="shared" si="8"/>
        <v>99999</v>
      </c>
      <c r="C45" s="97" t="str">
        <f t="shared" si="8"/>
        <v>An Insurance Company</v>
      </c>
      <c r="D45" s="96" t="s">
        <v>7</v>
      </c>
      <c r="E45" s="95" t="s">
        <v>9</v>
      </c>
      <c r="F45" s="97" t="s">
        <v>11</v>
      </c>
      <c r="G45" s="95" t="s">
        <v>10</v>
      </c>
      <c r="H45" s="52">
        <f>DataInput!H63</f>
        <v>0</v>
      </c>
      <c r="I45" s="52">
        <f>DataInput!I63</f>
        <v>0</v>
      </c>
      <c r="J45" s="52">
        <f>DataInput!J63</f>
        <v>0</v>
      </c>
      <c r="K45" s="100" t="str">
        <f>DataInput!K63</f>
        <v/>
      </c>
      <c r="L45" s="100" t="str">
        <f>DataInput!L63</f>
        <v/>
      </c>
      <c r="M45" s="101" t="str">
        <f>DataInput!M63</f>
        <v/>
      </c>
    </row>
    <row r="46" spans="1:14" s="93" customFormat="1" x14ac:dyDescent="0.25">
      <c r="A46" s="95">
        <f t="shared" si="8"/>
        <v>2014</v>
      </c>
      <c r="B46" s="95">
        <f t="shared" si="8"/>
        <v>99999</v>
      </c>
      <c r="C46" s="97" t="str">
        <f t="shared" si="8"/>
        <v>An Insurance Company</v>
      </c>
      <c r="D46" s="96" t="s">
        <v>7</v>
      </c>
      <c r="E46" s="95" t="s">
        <v>9</v>
      </c>
      <c r="F46" s="97" t="s">
        <v>83</v>
      </c>
      <c r="G46" s="95" t="s">
        <v>6</v>
      </c>
      <c r="H46" s="52">
        <f>DataInput!H64</f>
        <v>0</v>
      </c>
      <c r="I46" s="52">
        <f>DataInput!I64</f>
        <v>0</v>
      </c>
      <c r="J46" s="52">
        <f>DataInput!J64</f>
        <v>0</v>
      </c>
      <c r="K46" s="100" t="str">
        <f>DataInput!K64</f>
        <v/>
      </c>
      <c r="L46" s="100" t="str">
        <f>DataInput!L64</f>
        <v/>
      </c>
      <c r="M46" s="101" t="str">
        <f>DataInput!M64</f>
        <v/>
      </c>
    </row>
    <row r="47" spans="1:14" s="93" customFormat="1" x14ac:dyDescent="0.25">
      <c r="A47" s="95">
        <f t="shared" si="8"/>
        <v>2014</v>
      </c>
      <c r="B47" s="95">
        <f t="shared" si="8"/>
        <v>99999</v>
      </c>
      <c r="C47" s="97" t="str">
        <f t="shared" si="8"/>
        <v>An Insurance Company</v>
      </c>
      <c r="D47" s="96" t="s">
        <v>7</v>
      </c>
      <c r="E47" s="95" t="s">
        <v>9</v>
      </c>
      <c r="F47" s="97" t="s">
        <v>83</v>
      </c>
      <c r="G47" s="95" t="s">
        <v>10</v>
      </c>
      <c r="H47" s="52">
        <f>DataInput!H65</f>
        <v>0</v>
      </c>
      <c r="I47" s="52">
        <f>DataInput!I65</f>
        <v>0</v>
      </c>
      <c r="J47" s="52">
        <f>DataInput!J65</f>
        <v>0</v>
      </c>
      <c r="K47" s="100" t="str">
        <f>DataInput!K65</f>
        <v/>
      </c>
      <c r="L47" s="100" t="str">
        <f>DataInput!L65</f>
        <v/>
      </c>
      <c r="M47" s="101" t="str">
        <f>DataInput!M65</f>
        <v/>
      </c>
    </row>
    <row r="48" spans="1:14" s="93" customFormat="1" x14ac:dyDescent="0.25">
      <c r="A48" s="95">
        <f t="shared" si="8"/>
        <v>2014</v>
      </c>
      <c r="B48" s="95">
        <f t="shared" si="8"/>
        <v>99999</v>
      </c>
      <c r="C48" s="97" t="str">
        <f t="shared" si="8"/>
        <v>An Insurance Company</v>
      </c>
      <c r="D48" s="96" t="s">
        <v>7</v>
      </c>
      <c r="E48" s="95" t="s">
        <v>9</v>
      </c>
      <c r="F48" s="97" t="s">
        <v>597</v>
      </c>
      <c r="G48" s="95" t="s">
        <v>6</v>
      </c>
      <c r="H48" s="52">
        <f>DataInput!H66</f>
        <v>0</v>
      </c>
      <c r="I48" s="52">
        <f>DataInput!I66</f>
        <v>0</v>
      </c>
      <c r="J48" s="52">
        <f>DataInput!J66</f>
        <v>0</v>
      </c>
      <c r="K48" s="100" t="str">
        <f>DataInput!K66</f>
        <v/>
      </c>
      <c r="L48" s="100" t="str">
        <f>DataInput!L66</f>
        <v/>
      </c>
      <c r="M48" s="101" t="str">
        <f>DataInput!M66</f>
        <v/>
      </c>
    </row>
    <row r="49" spans="1:14" s="93" customFormat="1" x14ac:dyDescent="0.25">
      <c r="A49" s="95">
        <f t="shared" si="8"/>
        <v>2014</v>
      </c>
      <c r="B49" s="95">
        <f t="shared" si="8"/>
        <v>99999</v>
      </c>
      <c r="C49" s="97" t="str">
        <f t="shared" si="8"/>
        <v>An Insurance Company</v>
      </c>
      <c r="D49" s="96" t="s">
        <v>7</v>
      </c>
      <c r="E49" s="95" t="s">
        <v>9</v>
      </c>
      <c r="F49" s="97" t="s">
        <v>597</v>
      </c>
      <c r="G49" s="95" t="s">
        <v>10</v>
      </c>
      <c r="H49" s="52">
        <f>DataInput!H67</f>
        <v>0</v>
      </c>
      <c r="I49" s="52">
        <f>DataInput!I67</f>
        <v>0</v>
      </c>
      <c r="J49" s="52">
        <f>DataInput!J67</f>
        <v>0</v>
      </c>
      <c r="K49" s="100" t="str">
        <f>DataInput!K67</f>
        <v/>
      </c>
      <c r="L49" s="100" t="str">
        <f>DataInput!L67</f>
        <v/>
      </c>
      <c r="M49" s="101" t="str">
        <f>DataInput!M67</f>
        <v/>
      </c>
    </row>
    <row r="50" spans="1:14" s="93" customFormat="1" x14ac:dyDescent="0.25">
      <c r="A50" s="95">
        <f>A49</f>
        <v>2014</v>
      </c>
      <c r="B50" s="95">
        <f>B49</f>
        <v>99999</v>
      </c>
      <c r="C50" s="97" t="str">
        <f>C49</f>
        <v>An Insurance Company</v>
      </c>
      <c r="D50" s="96" t="s">
        <v>60</v>
      </c>
      <c r="E50" s="95" t="s">
        <v>5</v>
      </c>
      <c r="F50" s="97" t="s">
        <v>11</v>
      </c>
      <c r="G50" s="95" t="s">
        <v>6</v>
      </c>
      <c r="H50" s="49">
        <f>DataInput!H69</f>
        <v>0</v>
      </c>
      <c r="I50" s="49">
        <f>DataInput!I69</f>
        <v>0</v>
      </c>
      <c r="J50" s="49">
        <f>DataInput!J69</f>
        <v>0</v>
      </c>
      <c r="K50" s="98" t="str">
        <f>DataInput!K69</f>
        <v/>
      </c>
      <c r="L50" s="98" t="str">
        <f>DataInput!L69</f>
        <v/>
      </c>
      <c r="M50" s="99" t="str">
        <f>DataInput!M69</f>
        <v/>
      </c>
    </row>
    <row r="51" spans="1:14" s="93" customFormat="1" x14ac:dyDescent="0.25">
      <c r="A51" s="95">
        <f t="shared" ref="A51:C55" si="9">A50</f>
        <v>2014</v>
      </c>
      <c r="B51" s="95">
        <f t="shared" si="9"/>
        <v>99999</v>
      </c>
      <c r="C51" s="97" t="str">
        <f t="shared" si="9"/>
        <v>An Insurance Company</v>
      </c>
      <c r="D51" s="96" t="s">
        <v>60</v>
      </c>
      <c r="E51" s="95" t="s">
        <v>5</v>
      </c>
      <c r="F51" s="97" t="s">
        <v>11</v>
      </c>
      <c r="G51" s="95" t="s">
        <v>10</v>
      </c>
      <c r="H51" s="49">
        <f>DataInput!H70</f>
        <v>0</v>
      </c>
      <c r="I51" s="49">
        <f>DataInput!I70</f>
        <v>0</v>
      </c>
      <c r="J51" s="49">
        <f>DataInput!J70</f>
        <v>0</v>
      </c>
      <c r="K51" s="98" t="str">
        <f>DataInput!K70</f>
        <v/>
      </c>
      <c r="L51" s="98" t="str">
        <f>DataInput!L70</f>
        <v/>
      </c>
      <c r="M51" s="99" t="str">
        <f>DataInput!M70</f>
        <v/>
      </c>
    </row>
    <row r="52" spans="1:14" s="93" customFormat="1" x14ac:dyDescent="0.25">
      <c r="A52" s="95">
        <f t="shared" si="9"/>
        <v>2014</v>
      </c>
      <c r="B52" s="95">
        <f t="shared" si="9"/>
        <v>99999</v>
      </c>
      <c r="C52" s="97" t="str">
        <f t="shared" si="9"/>
        <v>An Insurance Company</v>
      </c>
      <c r="D52" s="96" t="s">
        <v>60</v>
      </c>
      <c r="E52" s="95" t="s">
        <v>5</v>
      </c>
      <c r="F52" s="97" t="s">
        <v>83</v>
      </c>
      <c r="G52" s="95" t="s">
        <v>6</v>
      </c>
      <c r="H52" s="49">
        <f>DataInput!H71</f>
        <v>0</v>
      </c>
      <c r="I52" s="49">
        <f>DataInput!I71</f>
        <v>0</v>
      </c>
      <c r="J52" s="49">
        <f>DataInput!J71</f>
        <v>0</v>
      </c>
      <c r="K52" s="98" t="str">
        <f>DataInput!K71</f>
        <v/>
      </c>
      <c r="L52" s="98" t="str">
        <f>DataInput!L71</f>
        <v/>
      </c>
      <c r="M52" s="99" t="str">
        <f>DataInput!M71</f>
        <v/>
      </c>
    </row>
    <row r="53" spans="1:14" s="93" customFormat="1" x14ac:dyDescent="0.25">
      <c r="A53" s="95">
        <f t="shared" si="9"/>
        <v>2014</v>
      </c>
      <c r="B53" s="95">
        <f t="shared" si="9"/>
        <v>99999</v>
      </c>
      <c r="C53" s="97" t="str">
        <f t="shared" si="9"/>
        <v>An Insurance Company</v>
      </c>
      <c r="D53" s="96" t="s">
        <v>60</v>
      </c>
      <c r="E53" s="95" t="s">
        <v>5</v>
      </c>
      <c r="F53" s="97" t="s">
        <v>83</v>
      </c>
      <c r="G53" s="95" t="s">
        <v>10</v>
      </c>
      <c r="H53" s="49">
        <f>DataInput!H72</f>
        <v>0</v>
      </c>
      <c r="I53" s="49">
        <f>DataInput!I72</f>
        <v>0</v>
      </c>
      <c r="J53" s="49">
        <f>DataInput!J72</f>
        <v>0</v>
      </c>
      <c r="K53" s="98" t="str">
        <f>DataInput!K72</f>
        <v/>
      </c>
      <c r="L53" s="98" t="str">
        <f>DataInput!L72</f>
        <v/>
      </c>
      <c r="M53" s="99" t="str">
        <f>DataInput!M72</f>
        <v/>
      </c>
    </row>
    <row r="54" spans="1:14" x14ac:dyDescent="0.25">
      <c r="A54" s="95">
        <f t="shared" si="9"/>
        <v>2014</v>
      </c>
      <c r="B54" s="95">
        <f t="shared" si="9"/>
        <v>99999</v>
      </c>
      <c r="C54" s="97" t="str">
        <f t="shared" si="9"/>
        <v>An Insurance Company</v>
      </c>
      <c r="D54" s="96" t="s">
        <v>60</v>
      </c>
      <c r="E54" s="95" t="s">
        <v>5</v>
      </c>
      <c r="F54" s="97" t="s">
        <v>597</v>
      </c>
      <c r="G54" s="95" t="s">
        <v>6</v>
      </c>
      <c r="H54" s="49">
        <f>DataInput!H73</f>
        <v>0</v>
      </c>
      <c r="I54" s="49">
        <f>DataInput!I73</f>
        <v>0</v>
      </c>
      <c r="J54" s="49">
        <f>DataInput!J73</f>
        <v>0</v>
      </c>
      <c r="K54" s="98" t="str">
        <f>DataInput!K73</f>
        <v/>
      </c>
      <c r="L54" s="98" t="str">
        <f>DataInput!L73</f>
        <v/>
      </c>
      <c r="M54" s="99" t="str">
        <f>DataInput!M73</f>
        <v/>
      </c>
      <c r="N54" s="93"/>
    </row>
    <row r="55" spans="1:14" x14ac:dyDescent="0.25">
      <c r="A55" s="95">
        <f t="shared" si="9"/>
        <v>2014</v>
      </c>
      <c r="B55" s="95">
        <f t="shared" si="9"/>
        <v>99999</v>
      </c>
      <c r="C55" s="97" t="str">
        <f t="shared" si="9"/>
        <v>An Insurance Company</v>
      </c>
      <c r="D55" s="96" t="s">
        <v>60</v>
      </c>
      <c r="E55" s="95" t="s">
        <v>5</v>
      </c>
      <c r="F55" s="97" t="s">
        <v>597</v>
      </c>
      <c r="G55" s="95" t="s">
        <v>10</v>
      </c>
      <c r="H55" s="49">
        <f>DataInput!H74</f>
        <v>0</v>
      </c>
      <c r="I55" s="49">
        <f>DataInput!I74</f>
        <v>0</v>
      </c>
      <c r="J55" s="49">
        <f>DataInput!J74</f>
        <v>0</v>
      </c>
      <c r="K55" s="98" t="str">
        <f>DataInput!K74</f>
        <v/>
      </c>
      <c r="L55" s="98" t="str">
        <f>DataInput!L74</f>
        <v/>
      </c>
      <c r="M55" s="99" t="str">
        <f>DataInput!M74</f>
        <v/>
      </c>
      <c r="N55" s="93"/>
    </row>
    <row r="56" spans="1:14" x14ac:dyDescent="0.25">
      <c r="A56" s="95">
        <f>A55</f>
        <v>2014</v>
      </c>
      <c r="B56" s="95">
        <f>B55</f>
        <v>99999</v>
      </c>
      <c r="C56" s="97" t="str">
        <f>C55</f>
        <v>An Insurance Company</v>
      </c>
      <c r="D56" s="96" t="s">
        <v>13</v>
      </c>
      <c r="E56" s="95" t="s">
        <v>9</v>
      </c>
      <c r="F56" s="97" t="s">
        <v>11</v>
      </c>
      <c r="G56" s="95" t="s">
        <v>6</v>
      </c>
      <c r="H56" s="52">
        <f>DataInput!H76</f>
        <v>0</v>
      </c>
      <c r="I56" s="52">
        <f>DataInput!I76</f>
        <v>0</v>
      </c>
      <c r="J56" s="52">
        <f>DataInput!J76</f>
        <v>0</v>
      </c>
      <c r="K56" s="100" t="str">
        <f>DataInput!K76</f>
        <v/>
      </c>
      <c r="L56" s="100" t="str">
        <f>DataInput!L76</f>
        <v/>
      </c>
      <c r="M56" s="101" t="str">
        <f>DataInput!M76</f>
        <v/>
      </c>
      <c r="N56" s="93"/>
    </row>
    <row r="57" spans="1:14" x14ac:dyDescent="0.25">
      <c r="A57" s="95">
        <f t="shared" ref="A57:C61" si="10">A56</f>
        <v>2014</v>
      </c>
      <c r="B57" s="95">
        <f t="shared" si="10"/>
        <v>99999</v>
      </c>
      <c r="C57" s="97" t="str">
        <f t="shared" si="10"/>
        <v>An Insurance Company</v>
      </c>
      <c r="D57" s="96" t="s">
        <v>13</v>
      </c>
      <c r="E57" s="95" t="s">
        <v>9</v>
      </c>
      <c r="F57" s="97" t="s">
        <v>11</v>
      </c>
      <c r="G57" s="95" t="s">
        <v>10</v>
      </c>
      <c r="H57" s="52">
        <f>DataInput!H77</f>
        <v>0</v>
      </c>
      <c r="I57" s="52">
        <f>DataInput!I77</f>
        <v>0</v>
      </c>
      <c r="J57" s="52">
        <f>DataInput!J77</f>
        <v>0</v>
      </c>
      <c r="K57" s="100" t="str">
        <f>DataInput!K77</f>
        <v/>
      </c>
      <c r="L57" s="100" t="str">
        <f>DataInput!L77</f>
        <v/>
      </c>
      <c r="M57" s="101" t="str">
        <f>DataInput!M77</f>
        <v/>
      </c>
      <c r="N57" s="93"/>
    </row>
    <row r="58" spans="1:14" x14ac:dyDescent="0.25">
      <c r="A58" s="95">
        <f t="shared" si="10"/>
        <v>2014</v>
      </c>
      <c r="B58" s="95">
        <f t="shared" si="10"/>
        <v>99999</v>
      </c>
      <c r="C58" s="97" t="str">
        <f t="shared" si="10"/>
        <v>An Insurance Company</v>
      </c>
      <c r="D58" s="96" t="s">
        <v>13</v>
      </c>
      <c r="E58" s="95" t="s">
        <v>9</v>
      </c>
      <c r="F58" s="97" t="s">
        <v>83</v>
      </c>
      <c r="G58" s="95" t="s">
        <v>6</v>
      </c>
      <c r="H58" s="52">
        <f>DataInput!H78</f>
        <v>0</v>
      </c>
      <c r="I58" s="52">
        <f>DataInput!I78</f>
        <v>0</v>
      </c>
      <c r="J58" s="52">
        <f>DataInput!J78</f>
        <v>0</v>
      </c>
      <c r="K58" s="100" t="str">
        <f>DataInput!K78</f>
        <v/>
      </c>
      <c r="L58" s="100" t="str">
        <f>DataInput!L78</f>
        <v/>
      </c>
      <c r="M58" s="101" t="str">
        <f>DataInput!M78</f>
        <v/>
      </c>
      <c r="N58" s="93"/>
    </row>
    <row r="59" spans="1:14" x14ac:dyDescent="0.25">
      <c r="A59" s="95">
        <f t="shared" si="10"/>
        <v>2014</v>
      </c>
      <c r="B59" s="95">
        <f t="shared" si="10"/>
        <v>99999</v>
      </c>
      <c r="C59" s="97" t="str">
        <f t="shared" si="10"/>
        <v>An Insurance Company</v>
      </c>
      <c r="D59" s="96" t="s">
        <v>13</v>
      </c>
      <c r="E59" s="95" t="s">
        <v>9</v>
      </c>
      <c r="F59" s="97" t="s">
        <v>83</v>
      </c>
      <c r="G59" s="95" t="s">
        <v>10</v>
      </c>
      <c r="H59" s="52">
        <f>DataInput!H79</f>
        <v>0</v>
      </c>
      <c r="I59" s="52">
        <f>DataInput!I79</f>
        <v>0</v>
      </c>
      <c r="J59" s="52">
        <f>DataInput!J79</f>
        <v>0</v>
      </c>
      <c r="K59" s="100" t="str">
        <f>DataInput!K79</f>
        <v/>
      </c>
      <c r="L59" s="100" t="str">
        <f>DataInput!L79</f>
        <v/>
      </c>
      <c r="M59" s="101" t="str">
        <f>DataInput!M79</f>
        <v/>
      </c>
      <c r="N59" s="93"/>
    </row>
    <row r="60" spans="1:14" x14ac:dyDescent="0.25">
      <c r="A60" s="95">
        <f t="shared" si="10"/>
        <v>2014</v>
      </c>
      <c r="B60" s="95">
        <f t="shared" si="10"/>
        <v>99999</v>
      </c>
      <c r="C60" s="97" t="str">
        <f t="shared" si="10"/>
        <v>An Insurance Company</v>
      </c>
      <c r="D60" s="96" t="s">
        <v>60</v>
      </c>
      <c r="E60" s="95" t="s">
        <v>9</v>
      </c>
      <c r="F60" s="97" t="s">
        <v>597</v>
      </c>
      <c r="G60" s="95" t="s">
        <v>6</v>
      </c>
      <c r="H60" s="52">
        <f>DataInput!H80</f>
        <v>0</v>
      </c>
      <c r="I60" s="52">
        <f>DataInput!I80</f>
        <v>0</v>
      </c>
      <c r="J60" s="52">
        <f>DataInput!J80</f>
        <v>0</v>
      </c>
      <c r="K60" s="100" t="str">
        <f>DataInput!K80</f>
        <v/>
      </c>
      <c r="L60" s="100" t="str">
        <f>DataInput!L80</f>
        <v/>
      </c>
      <c r="M60" s="101" t="str">
        <f>DataInput!M80</f>
        <v/>
      </c>
      <c r="N60" s="93"/>
    </row>
    <row r="61" spans="1:14" x14ac:dyDescent="0.25">
      <c r="A61" s="95">
        <f t="shared" si="10"/>
        <v>2014</v>
      </c>
      <c r="B61" s="95">
        <f t="shared" si="10"/>
        <v>99999</v>
      </c>
      <c r="C61" s="97" t="str">
        <f t="shared" si="10"/>
        <v>An Insurance Company</v>
      </c>
      <c r="D61" s="96" t="s">
        <v>60</v>
      </c>
      <c r="E61" s="95" t="s">
        <v>9</v>
      </c>
      <c r="F61" s="97" t="s">
        <v>597</v>
      </c>
      <c r="G61" s="95" t="s">
        <v>10</v>
      </c>
      <c r="H61" s="52">
        <f>DataInput!H81</f>
        <v>0</v>
      </c>
      <c r="I61" s="52">
        <f>DataInput!I81</f>
        <v>0</v>
      </c>
      <c r="J61" s="52">
        <f>DataInput!J81</f>
        <v>0</v>
      </c>
      <c r="K61" s="100" t="str">
        <f>DataInput!K81</f>
        <v/>
      </c>
      <c r="L61" s="100" t="str">
        <f>DataInput!L81</f>
        <v/>
      </c>
      <c r="M61" s="101" t="str">
        <f>DataInput!M81</f>
        <v/>
      </c>
      <c r="N61" s="93"/>
    </row>
    <row r="62" spans="1:14" x14ac:dyDescent="0.25">
      <c r="A62" s="95"/>
      <c r="B62" s="95"/>
      <c r="C62" s="96"/>
      <c r="D62" s="96"/>
      <c r="E62" s="95"/>
      <c r="F62" s="95"/>
      <c r="G62" s="95"/>
      <c r="H62" s="102"/>
      <c r="I62" s="102"/>
      <c r="J62" s="102"/>
      <c r="K62" s="103"/>
      <c r="L62" s="103"/>
      <c r="M62" s="103"/>
      <c r="N62" s="93"/>
    </row>
    <row r="63" spans="1:14" x14ac:dyDescent="0.25">
      <c r="A63" s="93"/>
      <c r="B63" s="93"/>
      <c r="C63" s="93"/>
      <c r="D63" s="93"/>
      <c r="E63" s="104"/>
      <c r="F63" s="104"/>
      <c r="G63" s="104"/>
      <c r="H63" s="93"/>
      <c r="I63" s="93"/>
      <c r="J63" s="93"/>
      <c r="K63" s="93"/>
      <c r="L63" s="93"/>
      <c r="M63" s="93"/>
      <c r="N63" s="93"/>
    </row>
    <row r="64" spans="1:14" x14ac:dyDescent="0.25">
      <c r="A64" s="93"/>
      <c r="B64" s="93"/>
      <c r="C64" s="93"/>
      <c r="D64" s="93"/>
      <c r="E64" s="104"/>
      <c r="F64" s="104"/>
      <c r="G64" s="104"/>
      <c r="H64" s="93"/>
      <c r="I64" s="93"/>
      <c r="J64" s="93"/>
      <c r="K64" s="93"/>
      <c r="L64" s="93"/>
      <c r="M64" s="93"/>
      <c r="N64" s="93"/>
    </row>
    <row r="65" spans="1:14" x14ac:dyDescent="0.25">
      <c r="A65" s="93"/>
      <c r="B65" s="93"/>
      <c r="C65" s="93"/>
      <c r="D65" s="93"/>
      <c r="E65" s="104"/>
      <c r="F65" s="104"/>
      <c r="G65" s="104"/>
      <c r="H65" s="93"/>
      <c r="I65" s="93"/>
      <c r="J65" s="93"/>
      <c r="K65" s="93"/>
      <c r="L65" s="93"/>
      <c r="M65" s="93"/>
      <c r="N65" s="93"/>
    </row>
  </sheetData>
  <printOptions gridLines="1"/>
  <pageMargins left="0.7" right="0.7" top="0.25" bottom="0.25" header="0.3" footer="0.3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RowHeight="14.4" x14ac:dyDescent="0.3"/>
  <cols>
    <col min="3" max="3" width="17.33203125" bestFit="1" customWidth="1"/>
    <col min="4" max="4" width="18.5546875" bestFit="1" customWidth="1"/>
  </cols>
  <sheetData>
    <row r="1" spans="1:4" x14ac:dyDescent="0.3">
      <c r="A1" t="s">
        <v>63</v>
      </c>
    </row>
    <row r="2" spans="1:4" x14ac:dyDescent="0.3">
      <c r="B2" t="s">
        <v>88</v>
      </c>
    </row>
    <row r="3" spans="1:4" x14ac:dyDescent="0.3">
      <c r="C3" t="s">
        <v>595</v>
      </c>
      <c r="D3">
        <v>2</v>
      </c>
    </row>
    <row r="4" spans="1:4" x14ac:dyDescent="0.3">
      <c r="C4" t="s">
        <v>90</v>
      </c>
      <c r="D4">
        <v>5</v>
      </c>
    </row>
    <row r="5" spans="1:4" x14ac:dyDescent="0.3">
      <c r="C5" t="s">
        <v>596</v>
      </c>
      <c r="D5">
        <v>12</v>
      </c>
    </row>
    <row r="6" spans="1:4" x14ac:dyDescent="0.3">
      <c r="B6" t="s">
        <v>80</v>
      </c>
    </row>
    <row r="7" spans="1:4" x14ac:dyDescent="0.3">
      <c r="C7" t="s">
        <v>1184</v>
      </c>
      <c r="D7">
        <v>0</v>
      </c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2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sheetData>
    <row r="1" spans="1:22" x14ac:dyDescent="0.3">
      <c r="A1" s="108" t="s">
        <v>2</v>
      </c>
      <c r="B1" s="108" t="s">
        <v>17</v>
      </c>
      <c r="C1" s="108" t="s">
        <v>22</v>
      </c>
      <c r="D1" s="108" t="s">
        <v>44</v>
      </c>
      <c r="E1" s="108" t="s">
        <v>45</v>
      </c>
      <c r="F1" s="108" t="s">
        <v>27</v>
      </c>
      <c r="G1" s="108" t="s">
        <v>28</v>
      </c>
      <c r="H1" s="108" t="s">
        <v>46</v>
      </c>
      <c r="I1" s="108" t="s">
        <v>49</v>
      </c>
      <c r="J1" s="108" t="s">
        <v>47</v>
      </c>
      <c r="K1" s="108" t="s">
        <v>48</v>
      </c>
      <c r="L1" s="108" t="s">
        <v>50</v>
      </c>
      <c r="M1" s="108" t="s">
        <v>51</v>
      </c>
      <c r="N1" s="108" t="s">
        <v>52</v>
      </c>
      <c r="O1" s="108" t="s">
        <v>53</v>
      </c>
      <c r="P1" s="108" t="s">
        <v>623</v>
      </c>
      <c r="Q1" s="108" t="s">
        <v>624</v>
      </c>
      <c r="R1" s="108" t="s">
        <v>625</v>
      </c>
      <c r="S1" s="108" t="s">
        <v>626</v>
      </c>
      <c r="T1" s="108" t="s">
        <v>627</v>
      </c>
      <c r="U1" s="108" t="s">
        <v>628</v>
      </c>
      <c r="V1" s="108" t="s">
        <v>629</v>
      </c>
    </row>
    <row r="2" spans="1:22" x14ac:dyDescent="0.3">
      <c r="A2">
        <v>2012</v>
      </c>
      <c r="B2">
        <v>99999</v>
      </c>
      <c r="C2" t="s">
        <v>616</v>
      </c>
      <c r="D2" t="s">
        <v>617</v>
      </c>
      <c r="E2" t="s">
        <v>618</v>
      </c>
      <c r="F2" t="s">
        <v>501</v>
      </c>
      <c r="G2" t="s">
        <v>321</v>
      </c>
      <c r="H2">
        <v>27603</v>
      </c>
      <c r="I2" t="s">
        <v>642</v>
      </c>
      <c r="J2" t="s">
        <v>198</v>
      </c>
      <c r="K2" t="s">
        <v>177</v>
      </c>
      <c r="L2" t="s">
        <v>590</v>
      </c>
      <c r="M2" t="s">
        <v>619</v>
      </c>
      <c r="N2">
        <v>999</v>
      </c>
      <c r="O2" t="s">
        <v>643</v>
      </c>
      <c r="P2" t="s">
        <v>620</v>
      </c>
      <c r="Q2" t="s">
        <v>113</v>
      </c>
      <c r="R2" t="s">
        <v>621</v>
      </c>
      <c r="S2" t="s">
        <v>113</v>
      </c>
      <c r="T2" t="s">
        <v>622</v>
      </c>
      <c r="U2">
        <v>990</v>
      </c>
      <c r="V2" t="s">
        <v>631</v>
      </c>
    </row>
    <row r="3" spans="1:22" x14ac:dyDescent="0.3">
      <c r="A3">
        <v>2012</v>
      </c>
      <c r="B3">
        <v>10014</v>
      </c>
      <c r="C3" t="s">
        <v>513</v>
      </c>
      <c r="D3" t="s">
        <v>514</v>
      </c>
      <c r="E3" t="s">
        <v>113</v>
      </c>
      <c r="F3" t="s">
        <v>510</v>
      </c>
      <c r="G3" t="s">
        <v>181</v>
      </c>
      <c r="H3" t="s">
        <v>589</v>
      </c>
      <c r="I3" t="s">
        <v>515</v>
      </c>
      <c r="J3" t="s">
        <v>128</v>
      </c>
      <c r="K3" t="s">
        <v>516</v>
      </c>
      <c r="L3" t="s">
        <v>590</v>
      </c>
      <c r="M3" t="s">
        <v>517</v>
      </c>
      <c r="N3" t="s">
        <v>590</v>
      </c>
      <c r="O3" t="s">
        <v>518</v>
      </c>
      <c r="P3" t="s">
        <v>102</v>
      </c>
      <c r="Q3" t="s">
        <v>644</v>
      </c>
      <c r="R3" t="s">
        <v>645</v>
      </c>
      <c r="S3" t="s">
        <v>113</v>
      </c>
      <c r="T3" t="s">
        <v>646</v>
      </c>
      <c r="U3" t="s">
        <v>113</v>
      </c>
      <c r="V3" t="s">
        <v>647</v>
      </c>
    </row>
    <row r="4" spans="1:22" x14ac:dyDescent="0.3">
      <c r="A4">
        <v>2012</v>
      </c>
      <c r="B4">
        <v>10111</v>
      </c>
      <c r="C4" t="s">
        <v>208</v>
      </c>
      <c r="D4" t="s">
        <v>207</v>
      </c>
      <c r="E4" t="s">
        <v>590</v>
      </c>
      <c r="F4" t="s">
        <v>209</v>
      </c>
      <c r="G4" t="s">
        <v>123</v>
      </c>
      <c r="H4">
        <v>33157</v>
      </c>
      <c r="I4" t="s">
        <v>210</v>
      </c>
      <c r="J4" t="s">
        <v>211</v>
      </c>
      <c r="K4" t="s">
        <v>212</v>
      </c>
      <c r="L4" t="s">
        <v>590</v>
      </c>
      <c r="M4">
        <v>7707632058</v>
      </c>
      <c r="N4" t="s">
        <v>590</v>
      </c>
      <c r="O4" t="s">
        <v>213</v>
      </c>
      <c r="P4" t="s">
        <v>1025</v>
      </c>
      <c r="Q4" t="s">
        <v>113</v>
      </c>
      <c r="R4" t="s">
        <v>1026</v>
      </c>
      <c r="S4" t="s">
        <v>113</v>
      </c>
      <c r="T4" t="s">
        <v>113</v>
      </c>
      <c r="U4" t="s">
        <v>113</v>
      </c>
      <c r="V4" t="s">
        <v>1028</v>
      </c>
    </row>
    <row r="5" spans="1:22" x14ac:dyDescent="0.3">
      <c r="A5">
        <v>2012</v>
      </c>
      <c r="B5">
        <v>10872</v>
      </c>
      <c r="C5" t="s">
        <v>1044</v>
      </c>
      <c r="D5" t="s">
        <v>1045</v>
      </c>
      <c r="E5" t="e">
        <v>#N/A</v>
      </c>
      <c r="F5" t="s">
        <v>1046</v>
      </c>
      <c r="G5" t="s">
        <v>123</v>
      </c>
      <c r="H5">
        <v>33702</v>
      </c>
      <c r="I5" t="s">
        <v>1047</v>
      </c>
      <c r="J5" t="e">
        <v>#N/A</v>
      </c>
      <c r="K5" t="s">
        <v>1048</v>
      </c>
      <c r="L5" t="e">
        <v>#N/A</v>
      </c>
      <c r="M5" t="s">
        <v>1049</v>
      </c>
      <c r="N5">
        <v>358</v>
      </c>
      <c r="O5" t="s">
        <v>1050</v>
      </c>
      <c r="P5" t="s">
        <v>524</v>
      </c>
      <c r="Q5">
        <v>0</v>
      </c>
      <c r="R5" t="s">
        <v>1187</v>
      </c>
      <c r="S5" t="e">
        <v>#N/A</v>
      </c>
      <c r="T5" t="s">
        <v>1049</v>
      </c>
      <c r="U5">
        <v>1353</v>
      </c>
      <c r="V5" t="s">
        <v>1188</v>
      </c>
    </row>
    <row r="6" spans="1:22" x14ac:dyDescent="0.3">
      <c r="A6">
        <v>2012</v>
      </c>
      <c r="B6">
        <v>10759</v>
      </c>
      <c r="C6" t="s">
        <v>322</v>
      </c>
      <c r="D6" t="s">
        <v>323</v>
      </c>
      <c r="E6" t="s">
        <v>324</v>
      </c>
      <c r="F6" t="s">
        <v>325</v>
      </c>
      <c r="G6" t="s">
        <v>123</v>
      </c>
      <c r="H6">
        <v>34232</v>
      </c>
      <c r="I6" t="s">
        <v>946</v>
      </c>
      <c r="J6" t="s">
        <v>710</v>
      </c>
      <c r="K6" t="s">
        <v>947</v>
      </c>
      <c r="L6" t="s">
        <v>590</v>
      </c>
      <c r="M6" t="s">
        <v>658</v>
      </c>
      <c r="N6">
        <v>6561</v>
      </c>
      <c r="O6" t="s">
        <v>326</v>
      </c>
      <c r="P6" t="s">
        <v>659</v>
      </c>
      <c r="Q6" t="s">
        <v>113</v>
      </c>
      <c r="R6" t="s">
        <v>305</v>
      </c>
      <c r="S6" t="s">
        <v>113</v>
      </c>
      <c r="T6" t="s">
        <v>658</v>
      </c>
      <c r="U6">
        <v>6921</v>
      </c>
      <c r="V6" t="s">
        <v>660</v>
      </c>
    </row>
    <row r="7" spans="1:22" x14ac:dyDescent="0.3">
      <c r="A7">
        <v>2012</v>
      </c>
      <c r="B7">
        <v>11185</v>
      </c>
      <c r="C7" t="s">
        <v>233</v>
      </c>
      <c r="D7" t="s">
        <v>232</v>
      </c>
      <c r="E7" t="s">
        <v>1189</v>
      </c>
      <c r="F7" t="s">
        <v>234</v>
      </c>
      <c r="G7" t="s">
        <v>35</v>
      </c>
      <c r="H7">
        <v>49501</v>
      </c>
      <c r="I7" t="s">
        <v>235</v>
      </c>
      <c r="J7" t="s">
        <v>113</v>
      </c>
      <c r="K7" t="s">
        <v>236</v>
      </c>
      <c r="L7" t="s">
        <v>590</v>
      </c>
      <c r="M7" t="s">
        <v>237</v>
      </c>
      <c r="N7" t="s">
        <v>590</v>
      </c>
      <c r="O7" t="s">
        <v>1190</v>
      </c>
      <c r="P7" t="s">
        <v>113</v>
      </c>
      <c r="Q7" t="s">
        <v>113</v>
      </c>
      <c r="R7" t="s">
        <v>113</v>
      </c>
      <c r="S7" t="s">
        <v>113</v>
      </c>
      <c r="T7" t="s">
        <v>113</v>
      </c>
      <c r="U7" t="s">
        <v>113</v>
      </c>
      <c r="V7" t="s">
        <v>113</v>
      </c>
    </row>
    <row r="8" spans="1:22" x14ac:dyDescent="0.3">
      <c r="A8">
        <v>2012</v>
      </c>
      <c r="B8">
        <v>12475</v>
      </c>
      <c r="C8" t="s">
        <v>409</v>
      </c>
      <c r="D8" t="s">
        <v>408</v>
      </c>
      <c r="E8" t="s">
        <v>590</v>
      </c>
      <c r="F8" t="s">
        <v>410</v>
      </c>
      <c r="G8" t="s">
        <v>287</v>
      </c>
      <c r="H8">
        <v>13413</v>
      </c>
      <c r="I8" t="s">
        <v>701</v>
      </c>
      <c r="J8" t="s">
        <v>678</v>
      </c>
      <c r="K8" t="s">
        <v>702</v>
      </c>
      <c r="L8" t="s">
        <v>590</v>
      </c>
      <c r="M8" t="s">
        <v>412</v>
      </c>
      <c r="N8" t="s">
        <v>590</v>
      </c>
      <c r="O8" t="s">
        <v>703</v>
      </c>
      <c r="P8" t="s">
        <v>948</v>
      </c>
      <c r="Q8" t="s">
        <v>133</v>
      </c>
      <c r="R8" t="s">
        <v>949</v>
      </c>
      <c r="S8" t="s">
        <v>113</v>
      </c>
      <c r="T8" t="s">
        <v>950</v>
      </c>
      <c r="U8">
        <v>0</v>
      </c>
      <c r="V8" t="s">
        <v>951</v>
      </c>
    </row>
    <row r="9" spans="1:22" x14ac:dyDescent="0.3">
      <c r="A9">
        <v>2012</v>
      </c>
      <c r="B9">
        <v>10677</v>
      </c>
      <c r="C9" t="s">
        <v>333</v>
      </c>
      <c r="D9" t="s">
        <v>334</v>
      </c>
      <c r="E9" t="s">
        <v>113</v>
      </c>
      <c r="F9" t="s">
        <v>335</v>
      </c>
      <c r="G9" t="s">
        <v>296</v>
      </c>
      <c r="H9">
        <v>45014</v>
      </c>
      <c r="I9" t="s">
        <v>336</v>
      </c>
      <c r="J9" t="s">
        <v>113</v>
      </c>
      <c r="K9" t="s">
        <v>337</v>
      </c>
      <c r="L9" t="s">
        <v>590</v>
      </c>
      <c r="M9" t="s">
        <v>338</v>
      </c>
      <c r="N9" t="s">
        <v>590</v>
      </c>
      <c r="O9" t="s">
        <v>339</v>
      </c>
      <c r="P9" t="s">
        <v>113</v>
      </c>
      <c r="Q9" t="s">
        <v>113</v>
      </c>
      <c r="R9" t="s">
        <v>113</v>
      </c>
      <c r="S9" t="s">
        <v>113</v>
      </c>
      <c r="T9" t="s">
        <v>656</v>
      </c>
      <c r="U9">
        <v>4833</v>
      </c>
      <c r="V9" t="s">
        <v>657</v>
      </c>
    </row>
    <row r="10" spans="1:22" x14ac:dyDescent="0.3">
      <c r="A10">
        <v>2012</v>
      </c>
      <c r="B10">
        <v>11800</v>
      </c>
      <c r="C10" t="s">
        <v>238</v>
      </c>
      <c r="D10" t="s">
        <v>232</v>
      </c>
      <c r="E10" t="s">
        <v>1189</v>
      </c>
      <c r="F10" t="s">
        <v>234</v>
      </c>
      <c r="G10" t="s">
        <v>35</v>
      </c>
      <c r="H10">
        <v>49501</v>
      </c>
      <c r="I10" t="s">
        <v>235</v>
      </c>
      <c r="J10" t="s">
        <v>113</v>
      </c>
      <c r="K10" t="s">
        <v>236</v>
      </c>
      <c r="L10" t="s">
        <v>590</v>
      </c>
      <c r="M10" t="s">
        <v>237</v>
      </c>
      <c r="N10" t="s">
        <v>590</v>
      </c>
      <c r="O10" t="s">
        <v>1190</v>
      </c>
      <c r="P10" t="s">
        <v>113</v>
      </c>
      <c r="Q10" t="s">
        <v>113</v>
      </c>
      <c r="R10" t="s">
        <v>113</v>
      </c>
      <c r="S10" t="s">
        <v>113</v>
      </c>
      <c r="T10" t="s">
        <v>113</v>
      </c>
      <c r="U10" t="s">
        <v>113</v>
      </c>
      <c r="V10" t="s">
        <v>113</v>
      </c>
    </row>
    <row r="11" spans="1:22" x14ac:dyDescent="0.3">
      <c r="A11">
        <v>2012</v>
      </c>
      <c r="B11">
        <v>14842</v>
      </c>
      <c r="C11" t="s">
        <v>726</v>
      </c>
      <c r="D11" t="s">
        <v>499</v>
      </c>
      <c r="E11" t="s">
        <v>500</v>
      </c>
      <c r="F11" t="s">
        <v>501</v>
      </c>
      <c r="G11" t="s">
        <v>321</v>
      </c>
      <c r="H11" t="s">
        <v>727</v>
      </c>
      <c r="I11" t="s">
        <v>502</v>
      </c>
      <c r="J11" t="s">
        <v>113</v>
      </c>
      <c r="K11" t="s">
        <v>503</v>
      </c>
      <c r="L11" t="s">
        <v>590</v>
      </c>
      <c r="M11" t="s">
        <v>504</v>
      </c>
      <c r="N11" t="s">
        <v>590</v>
      </c>
      <c r="O11" t="s">
        <v>505</v>
      </c>
      <c r="P11" t="s">
        <v>728</v>
      </c>
      <c r="Q11" t="s">
        <v>113</v>
      </c>
      <c r="R11" t="s">
        <v>729</v>
      </c>
      <c r="S11" t="s">
        <v>730</v>
      </c>
      <c r="T11" t="s">
        <v>731</v>
      </c>
      <c r="U11">
        <v>8487</v>
      </c>
      <c r="V11" t="s">
        <v>732</v>
      </c>
    </row>
    <row r="12" spans="1:22" x14ac:dyDescent="0.3">
      <c r="A12">
        <v>2012</v>
      </c>
      <c r="B12">
        <v>16578</v>
      </c>
      <c r="C12" t="s">
        <v>965</v>
      </c>
      <c r="D12" t="s">
        <v>966</v>
      </c>
      <c r="E12">
        <v>0</v>
      </c>
      <c r="F12" t="s">
        <v>122</v>
      </c>
      <c r="G12" t="s">
        <v>123</v>
      </c>
      <c r="H12">
        <v>32232</v>
      </c>
      <c r="I12" t="s">
        <v>967</v>
      </c>
      <c r="J12">
        <v>0</v>
      </c>
      <c r="K12" t="s">
        <v>557</v>
      </c>
      <c r="L12">
        <v>0</v>
      </c>
      <c r="M12" t="s">
        <v>968</v>
      </c>
      <c r="N12">
        <v>0</v>
      </c>
      <c r="O12" t="s">
        <v>1191</v>
      </c>
      <c r="P12" t="s">
        <v>1192</v>
      </c>
      <c r="Q12">
        <v>0</v>
      </c>
      <c r="R12" t="s">
        <v>1193</v>
      </c>
      <c r="S12">
        <v>0</v>
      </c>
      <c r="T12" t="s">
        <v>1194</v>
      </c>
      <c r="U12">
        <v>0</v>
      </c>
      <c r="V12" t="s">
        <v>1195</v>
      </c>
    </row>
    <row r="13" spans="1:22" x14ac:dyDescent="0.3">
      <c r="A13">
        <v>2012</v>
      </c>
      <c r="B13">
        <v>16063</v>
      </c>
      <c r="C13" t="s">
        <v>522</v>
      </c>
      <c r="D13" t="s">
        <v>521</v>
      </c>
      <c r="E13" t="s">
        <v>590</v>
      </c>
      <c r="F13" t="s">
        <v>122</v>
      </c>
      <c r="G13" t="s">
        <v>123</v>
      </c>
      <c r="H13">
        <v>32258</v>
      </c>
      <c r="I13" t="s">
        <v>1196</v>
      </c>
      <c r="J13">
        <v>0</v>
      </c>
      <c r="K13" t="s">
        <v>1197</v>
      </c>
      <c r="L13" t="s">
        <v>590</v>
      </c>
      <c r="M13" t="s">
        <v>1198</v>
      </c>
      <c r="N13" t="s">
        <v>590</v>
      </c>
      <c r="O13" t="s">
        <v>1199</v>
      </c>
      <c r="P13" t="s">
        <v>113</v>
      </c>
      <c r="Q13" t="s">
        <v>113</v>
      </c>
      <c r="R13" t="s">
        <v>113</v>
      </c>
      <c r="S13" t="s">
        <v>113</v>
      </c>
      <c r="T13">
        <v>0</v>
      </c>
      <c r="U13" t="s">
        <v>113</v>
      </c>
      <c r="V13" t="s">
        <v>113</v>
      </c>
    </row>
    <row r="14" spans="1:22" x14ac:dyDescent="0.3">
      <c r="A14">
        <v>2012</v>
      </c>
      <c r="B14">
        <v>14400</v>
      </c>
      <c r="C14" t="s">
        <v>1200</v>
      </c>
      <c r="D14" t="s">
        <v>1201</v>
      </c>
      <c r="E14" t="e">
        <v>#N/A</v>
      </c>
      <c r="F14" t="s">
        <v>1202</v>
      </c>
      <c r="G14" t="s">
        <v>117</v>
      </c>
      <c r="H14">
        <v>17543</v>
      </c>
      <c r="I14" t="s">
        <v>1203</v>
      </c>
      <c r="J14" t="s">
        <v>170</v>
      </c>
      <c r="K14" t="s">
        <v>1204</v>
      </c>
      <c r="L14" t="s">
        <v>1205</v>
      </c>
      <c r="M14" t="s">
        <v>1206</v>
      </c>
      <c r="N14">
        <v>398</v>
      </c>
      <c r="O14" t="s">
        <v>1207</v>
      </c>
      <c r="P14" t="s">
        <v>336</v>
      </c>
      <c r="Q14" t="s">
        <v>128</v>
      </c>
      <c r="R14" t="s">
        <v>1208</v>
      </c>
      <c r="S14" t="e">
        <v>#N/A</v>
      </c>
      <c r="T14" t="s">
        <v>1206</v>
      </c>
      <c r="U14">
        <v>229</v>
      </c>
      <c r="V14" t="s">
        <v>1209</v>
      </c>
    </row>
    <row r="15" spans="1:22" x14ac:dyDescent="0.3">
      <c r="A15">
        <v>2012</v>
      </c>
      <c r="B15">
        <v>15130</v>
      </c>
      <c r="C15" t="s">
        <v>483</v>
      </c>
      <c r="D15" t="s">
        <v>482</v>
      </c>
      <c r="E15" t="s">
        <v>113</v>
      </c>
      <c r="F15" t="s">
        <v>484</v>
      </c>
      <c r="G15" t="s">
        <v>264</v>
      </c>
      <c r="H15">
        <v>60062</v>
      </c>
      <c r="I15" t="s">
        <v>485</v>
      </c>
      <c r="J15" t="s">
        <v>276</v>
      </c>
      <c r="K15" t="s">
        <v>486</v>
      </c>
      <c r="L15" t="s">
        <v>590</v>
      </c>
      <c r="M15" t="s">
        <v>487</v>
      </c>
      <c r="N15" t="s">
        <v>590</v>
      </c>
      <c r="O15" t="s">
        <v>488</v>
      </c>
      <c r="P15" t="s">
        <v>735</v>
      </c>
      <c r="Q15" t="s">
        <v>170</v>
      </c>
      <c r="R15" t="s">
        <v>736</v>
      </c>
      <c r="S15" t="s">
        <v>113</v>
      </c>
      <c r="T15" t="s">
        <v>737</v>
      </c>
      <c r="U15" t="s">
        <v>113</v>
      </c>
      <c r="V15" t="s">
        <v>738</v>
      </c>
    </row>
    <row r="16" spans="1:22" x14ac:dyDescent="0.3">
      <c r="A16">
        <v>2012</v>
      </c>
      <c r="B16">
        <v>12617</v>
      </c>
      <c r="C16" t="s">
        <v>708</v>
      </c>
      <c r="D16" t="s">
        <v>1210</v>
      </c>
      <c r="E16" t="e">
        <v>#N/A</v>
      </c>
      <c r="F16" t="s">
        <v>709</v>
      </c>
      <c r="G16" t="s">
        <v>321</v>
      </c>
      <c r="H16">
        <v>28212</v>
      </c>
      <c r="I16" t="s">
        <v>682</v>
      </c>
      <c r="J16" t="s">
        <v>710</v>
      </c>
      <c r="K16" t="s">
        <v>711</v>
      </c>
      <c r="L16" t="e">
        <v>#N/A</v>
      </c>
      <c r="M16" t="s">
        <v>712</v>
      </c>
      <c r="N16">
        <v>10810</v>
      </c>
      <c r="O16" t="s">
        <v>713</v>
      </c>
      <c r="P16" t="s">
        <v>714</v>
      </c>
      <c r="Q16" t="s">
        <v>715</v>
      </c>
      <c r="R16" t="s">
        <v>716</v>
      </c>
      <c r="S16" t="e">
        <v>#N/A</v>
      </c>
      <c r="T16" t="s">
        <v>712</v>
      </c>
      <c r="U16">
        <v>10854</v>
      </c>
      <c r="V16" t="s">
        <v>717</v>
      </c>
    </row>
    <row r="17" spans="1:22" x14ac:dyDescent="0.3">
      <c r="A17">
        <v>2012</v>
      </c>
      <c r="B17">
        <v>13714</v>
      </c>
      <c r="C17" t="s">
        <v>308</v>
      </c>
      <c r="D17" t="s">
        <v>309</v>
      </c>
      <c r="E17" t="s">
        <v>310</v>
      </c>
      <c r="F17" t="s">
        <v>311</v>
      </c>
      <c r="G17" t="s">
        <v>158</v>
      </c>
      <c r="H17">
        <v>50511</v>
      </c>
      <c r="I17" t="s">
        <v>312</v>
      </c>
      <c r="J17" t="s">
        <v>313</v>
      </c>
      <c r="K17" t="s">
        <v>314</v>
      </c>
      <c r="L17" t="s">
        <v>590</v>
      </c>
      <c r="M17" t="s">
        <v>315</v>
      </c>
      <c r="N17" t="s">
        <v>590</v>
      </c>
      <c r="O17" t="s">
        <v>316</v>
      </c>
      <c r="P17" t="s">
        <v>718</v>
      </c>
      <c r="Q17" t="s">
        <v>459</v>
      </c>
      <c r="R17" t="s">
        <v>719</v>
      </c>
      <c r="S17" t="s">
        <v>113</v>
      </c>
      <c r="T17" t="s">
        <v>720</v>
      </c>
      <c r="U17" t="s">
        <v>113</v>
      </c>
      <c r="V17" t="s">
        <v>721</v>
      </c>
    </row>
    <row r="18" spans="1:22" x14ac:dyDescent="0.3">
      <c r="A18">
        <v>2012</v>
      </c>
      <c r="B18">
        <v>14168</v>
      </c>
      <c r="C18" t="s">
        <v>952</v>
      </c>
      <c r="D18" t="s">
        <v>953</v>
      </c>
      <c r="E18">
        <v>0</v>
      </c>
      <c r="F18" t="s">
        <v>954</v>
      </c>
      <c r="G18" t="s">
        <v>117</v>
      </c>
      <c r="H18">
        <v>19438</v>
      </c>
      <c r="I18" t="s">
        <v>764</v>
      </c>
      <c r="J18">
        <v>0</v>
      </c>
      <c r="K18" t="s">
        <v>955</v>
      </c>
      <c r="L18">
        <v>0</v>
      </c>
      <c r="M18" t="s">
        <v>956</v>
      </c>
      <c r="N18">
        <v>0</v>
      </c>
      <c r="O18" t="s">
        <v>957</v>
      </c>
      <c r="P18" t="s">
        <v>821</v>
      </c>
      <c r="Q18">
        <v>0</v>
      </c>
      <c r="R18" t="s">
        <v>958</v>
      </c>
      <c r="S18">
        <v>0</v>
      </c>
      <c r="T18" t="s">
        <v>959</v>
      </c>
      <c r="U18">
        <v>0</v>
      </c>
      <c r="V18" t="s">
        <v>960</v>
      </c>
    </row>
    <row r="19" spans="1:22" x14ac:dyDescent="0.3">
      <c r="A19">
        <v>2012</v>
      </c>
      <c r="B19">
        <v>14990</v>
      </c>
      <c r="C19" t="s">
        <v>506</v>
      </c>
      <c r="D19" t="s">
        <v>733</v>
      </c>
      <c r="E19" t="s">
        <v>507</v>
      </c>
      <c r="F19" t="s">
        <v>116</v>
      </c>
      <c r="G19" t="s">
        <v>117</v>
      </c>
      <c r="H19">
        <v>17105</v>
      </c>
      <c r="I19" t="s">
        <v>1211</v>
      </c>
      <c r="J19" t="s">
        <v>276</v>
      </c>
      <c r="K19" t="s">
        <v>1212</v>
      </c>
      <c r="L19" t="s">
        <v>590</v>
      </c>
      <c r="M19" t="s">
        <v>508</v>
      </c>
      <c r="N19">
        <v>2209</v>
      </c>
      <c r="O19" t="s">
        <v>1213</v>
      </c>
      <c r="P19" t="s">
        <v>204</v>
      </c>
      <c r="Q19" t="s">
        <v>128</v>
      </c>
      <c r="R19" t="s">
        <v>265</v>
      </c>
      <c r="S19" t="s">
        <v>113</v>
      </c>
      <c r="T19" t="s">
        <v>508</v>
      </c>
      <c r="U19">
        <v>2342</v>
      </c>
      <c r="V19" t="s">
        <v>734</v>
      </c>
    </row>
    <row r="20" spans="1:22" x14ac:dyDescent="0.3">
      <c r="A20">
        <v>2012</v>
      </c>
      <c r="B20">
        <v>14788</v>
      </c>
      <c r="C20" t="s">
        <v>572</v>
      </c>
      <c r="D20" t="s">
        <v>268</v>
      </c>
      <c r="E20" t="s">
        <v>590</v>
      </c>
      <c r="F20" t="s">
        <v>269</v>
      </c>
      <c r="G20" t="s">
        <v>270</v>
      </c>
      <c r="H20">
        <v>3431</v>
      </c>
      <c r="I20" t="s">
        <v>271</v>
      </c>
      <c r="J20">
        <v>0</v>
      </c>
      <c r="K20" t="s">
        <v>272</v>
      </c>
      <c r="L20" t="s">
        <v>590</v>
      </c>
      <c r="M20" t="s">
        <v>273</v>
      </c>
      <c r="N20" t="s">
        <v>590</v>
      </c>
      <c r="O20" t="s">
        <v>725</v>
      </c>
      <c r="P20" t="s">
        <v>961</v>
      </c>
      <c r="Q20" t="s">
        <v>113</v>
      </c>
      <c r="R20" t="s">
        <v>962</v>
      </c>
      <c r="S20" t="s">
        <v>113</v>
      </c>
      <c r="T20" t="s">
        <v>963</v>
      </c>
      <c r="U20" t="s">
        <v>113</v>
      </c>
      <c r="V20" t="s">
        <v>964</v>
      </c>
    </row>
    <row r="21" spans="1:22" x14ac:dyDescent="0.3">
      <c r="A21">
        <v>2012</v>
      </c>
      <c r="B21">
        <v>19232</v>
      </c>
      <c r="C21" t="s">
        <v>489</v>
      </c>
      <c r="D21" t="s">
        <v>482</v>
      </c>
      <c r="E21" t="s">
        <v>113</v>
      </c>
      <c r="F21" t="s">
        <v>484</v>
      </c>
      <c r="G21" t="s">
        <v>264</v>
      </c>
      <c r="H21">
        <v>60062</v>
      </c>
      <c r="I21" t="s">
        <v>485</v>
      </c>
      <c r="J21" t="s">
        <v>276</v>
      </c>
      <c r="K21" t="s">
        <v>486</v>
      </c>
      <c r="L21" t="s">
        <v>590</v>
      </c>
      <c r="M21" t="s">
        <v>487</v>
      </c>
      <c r="N21" t="s">
        <v>590</v>
      </c>
      <c r="O21" t="s">
        <v>488</v>
      </c>
      <c r="P21" t="s">
        <v>786</v>
      </c>
      <c r="Q21" t="s">
        <v>170</v>
      </c>
      <c r="R21" t="s">
        <v>736</v>
      </c>
      <c r="S21" t="s">
        <v>113</v>
      </c>
      <c r="T21" t="s">
        <v>737</v>
      </c>
      <c r="U21" t="s">
        <v>113</v>
      </c>
      <c r="V21" t="s">
        <v>738</v>
      </c>
    </row>
    <row r="22" spans="1:22" x14ac:dyDescent="0.3">
      <c r="A22">
        <v>2012</v>
      </c>
      <c r="B22">
        <v>18791</v>
      </c>
      <c r="C22" t="s">
        <v>560</v>
      </c>
      <c r="D22" t="s">
        <v>561</v>
      </c>
      <c r="E22" t="s">
        <v>497</v>
      </c>
      <c r="F22" t="s">
        <v>493</v>
      </c>
      <c r="G22" t="s">
        <v>146</v>
      </c>
      <c r="H22">
        <v>23060</v>
      </c>
      <c r="I22" t="s">
        <v>525</v>
      </c>
      <c r="J22" t="s">
        <v>95</v>
      </c>
      <c r="K22" t="s">
        <v>770</v>
      </c>
      <c r="L22" t="s">
        <v>590</v>
      </c>
      <c r="M22" t="s">
        <v>562</v>
      </c>
      <c r="N22">
        <v>317</v>
      </c>
      <c r="O22" t="s">
        <v>771</v>
      </c>
      <c r="P22" t="s">
        <v>982</v>
      </c>
      <c r="Q22">
        <v>0</v>
      </c>
      <c r="R22" t="s">
        <v>983</v>
      </c>
      <c r="S22" t="s">
        <v>113</v>
      </c>
      <c r="T22" t="s">
        <v>984</v>
      </c>
      <c r="U22">
        <v>0</v>
      </c>
      <c r="V22" t="s">
        <v>985</v>
      </c>
    </row>
    <row r="23" spans="1:22" x14ac:dyDescent="0.3">
      <c r="A23">
        <v>2012</v>
      </c>
      <c r="B23">
        <v>17221</v>
      </c>
      <c r="C23" t="s">
        <v>969</v>
      </c>
      <c r="D23" t="s">
        <v>970</v>
      </c>
      <c r="E23">
        <v>0</v>
      </c>
      <c r="F23" t="s">
        <v>356</v>
      </c>
      <c r="G23" t="s">
        <v>197</v>
      </c>
      <c r="H23">
        <v>2111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 t="s">
        <v>971</v>
      </c>
      <c r="Q23" t="e">
        <v>#N/A</v>
      </c>
      <c r="R23" t="s">
        <v>972</v>
      </c>
      <c r="S23" t="e">
        <v>#N/A</v>
      </c>
      <c r="T23" t="s">
        <v>973</v>
      </c>
      <c r="U23" t="e">
        <v>#N/A</v>
      </c>
      <c r="V23" t="s">
        <v>974</v>
      </c>
    </row>
    <row r="24" spans="1:22" x14ac:dyDescent="0.3">
      <c r="A24">
        <v>2012</v>
      </c>
      <c r="B24">
        <v>18600</v>
      </c>
      <c r="C24" t="s">
        <v>184</v>
      </c>
      <c r="D24" t="s">
        <v>185</v>
      </c>
      <c r="E24">
        <v>0</v>
      </c>
      <c r="F24" t="s">
        <v>186</v>
      </c>
      <c r="G24" t="s">
        <v>187</v>
      </c>
      <c r="H24">
        <v>78228</v>
      </c>
      <c r="I24" t="s">
        <v>764</v>
      </c>
      <c r="J24" t="s">
        <v>113</v>
      </c>
      <c r="K24" t="s">
        <v>765</v>
      </c>
      <c r="L24" t="s">
        <v>590</v>
      </c>
      <c r="M24" t="s">
        <v>766</v>
      </c>
      <c r="N24">
        <v>0</v>
      </c>
      <c r="O24" t="s">
        <v>767</v>
      </c>
      <c r="P24" t="s">
        <v>975</v>
      </c>
      <c r="Q24" t="s">
        <v>113</v>
      </c>
      <c r="R24" t="s">
        <v>976</v>
      </c>
      <c r="S24" t="s">
        <v>113</v>
      </c>
      <c r="T24" t="s">
        <v>977</v>
      </c>
      <c r="U24" t="s">
        <v>113</v>
      </c>
      <c r="V24" t="s">
        <v>978</v>
      </c>
    </row>
    <row r="25" spans="1:22" x14ac:dyDescent="0.3">
      <c r="A25">
        <v>2012</v>
      </c>
      <c r="B25">
        <v>18988</v>
      </c>
      <c r="C25" t="s">
        <v>451</v>
      </c>
      <c r="D25" t="s">
        <v>452</v>
      </c>
      <c r="E25" t="s">
        <v>590</v>
      </c>
      <c r="F25" t="s">
        <v>453</v>
      </c>
      <c r="G25" t="s">
        <v>35</v>
      </c>
      <c r="H25" t="s">
        <v>454</v>
      </c>
      <c r="I25" t="s">
        <v>411</v>
      </c>
      <c r="J25">
        <v>0</v>
      </c>
      <c r="K25" t="s">
        <v>1214</v>
      </c>
      <c r="L25" t="s">
        <v>590</v>
      </c>
      <c r="M25" t="s">
        <v>1215</v>
      </c>
      <c r="N25">
        <v>6517</v>
      </c>
      <c r="O25" t="s">
        <v>1216</v>
      </c>
      <c r="P25" t="s">
        <v>772</v>
      </c>
      <c r="Q25" t="s">
        <v>113</v>
      </c>
      <c r="R25" t="s">
        <v>773</v>
      </c>
      <c r="S25" t="s">
        <v>113</v>
      </c>
      <c r="T25" t="s">
        <v>455</v>
      </c>
      <c r="U25">
        <v>1717</v>
      </c>
      <c r="V25" t="s">
        <v>774</v>
      </c>
    </row>
    <row r="26" spans="1:22" x14ac:dyDescent="0.3">
      <c r="A26">
        <v>2012</v>
      </c>
      <c r="B26">
        <v>19070</v>
      </c>
      <c r="C26" t="s">
        <v>583</v>
      </c>
      <c r="D26" t="s">
        <v>579</v>
      </c>
      <c r="E26" t="s">
        <v>590</v>
      </c>
      <c r="F26" t="s">
        <v>220</v>
      </c>
      <c r="G26" t="s">
        <v>343</v>
      </c>
      <c r="H26" t="s">
        <v>581</v>
      </c>
      <c r="I26" t="s">
        <v>433</v>
      </c>
      <c r="J26" t="s">
        <v>319</v>
      </c>
      <c r="K26" t="s">
        <v>1217</v>
      </c>
      <c r="L26" t="s">
        <v>590</v>
      </c>
      <c r="M26" t="s">
        <v>1218</v>
      </c>
      <c r="N26" t="s">
        <v>590</v>
      </c>
      <c r="O26" t="s">
        <v>1219</v>
      </c>
      <c r="P26" t="s">
        <v>1220</v>
      </c>
      <c r="Q26" t="s">
        <v>318</v>
      </c>
      <c r="R26" t="s">
        <v>1221</v>
      </c>
      <c r="S26" t="s">
        <v>113</v>
      </c>
      <c r="T26" t="s">
        <v>1222</v>
      </c>
      <c r="U26" t="s">
        <v>113</v>
      </c>
      <c r="V26" t="s">
        <v>1223</v>
      </c>
    </row>
    <row r="27" spans="1:22" x14ac:dyDescent="0.3">
      <c r="A27">
        <v>2012</v>
      </c>
      <c r="B27">
        <v>18279</v>
      </c>
      <c r="C27" t="s">
        <v>125</v>
      </c>
      <c r="D27" t="s">
        <v>762</v>
      </c>
      <c r="E27" t="s">
        <v>590</v>
      </c>
      <c r="F27" t="s">
        <v>196</v>
      </c>
      <c r="G27" t="s">
        <v>146</v>
      </c>
      <c r="H27">
        <v>24153</v>
      </c>
      <c r="I27" t="s">
        <v>979</v>
      </c>
      <c r="J27">
        <v>0</v>
      </c>
      <c r="K27" t="s">
        <v>980</v>
      </c>
      <c r="L27" t="s">
        <v>590</v>
      </c>
      <c r="M27" t="s">
        <v>981</v>
      </c>
      <c r="N27" t="s">
        <v>590</v>
      </c>
      <c r="O27" t="s">
        <v>1224</v>
      </c>
      <c r="P27" t="s">
        <v>1225</v>
      </c>
      <c r="Q27" t="s">
        <v>113</v>
      </c>
      <c r="R27" t="s">
        <v>1226</v>
      </c>
      <c r="S27" t="s">
        <v>113</v>
      </c>
      <c r="T27" t="s">
        <v>1227</v>
      </c>
      <c r="U27" t="s">
        <v>113</v>
      </c>
      <c r="V27" t="s">
        <v>1228</v>
      </c>
    </row>
    <row r="28" spans="1:22" x14ac:dyDescent="0.3">
      <c r="A28">
        <v>2012</v>
      </c>
      <c r="B28">
        <v>19038</v>
      </c>
      <c r="C28" t="s">
        <v>580</v>
      </c>
      <c r="D28" t="s">
        <v>579</v>
      </c>
      <c r="E28" t="s">
        <v>590</v>
      </c>
      <c r="F28" t="s">
        <v>220</v>
      </c>
      <c r="G28" t="s">
        <v>343</v>
      </c>
      <c r="H28" t="s">
        <v>581</v>
      </c>
      <c r="I28" t="s">
        <v>433</v>
      </c>
      <c r="J28" t="s">
        <v>319</v>
      </c>
      <c r="K28" t="s">
        <v>1217</v>
      </c>
      <c r="L28" t="s">
        <v>590</v>
      </c>
      <c r="M28" t="s">
        <v>1218</v>
      </c>
      <c r="N28" t="s">
        <v>590</v>
      </c>
      <c r="O28" t="s">
        <v>1229</v>
      </c>
      <c r="P28" t="s">
        <v>1220</v>
      </c>
      <c r="Q28" t="s">
        <v>318</v>
      </c>
      <c r="R28" t="s">
        <v>1221</v>
      </c>
      <c r="S28" t="s">
        <v>113</v>
      </c>
      <c r="T28" t="s">
        <v>1222</v>
      </c>
      <c r="U28" t="s">
        <v>113</v>
      </c>
      <c r="V28" t="s">
        <v>1230</v>
      </c>
    </row>
    <row r="29" spans="1:22" x14ac:dyDescent="0.3">
      <c r="A29">
        <v>2012</v>
      </c>
      <c r="B29">
        <v>19062</v>
      </c>
      <c r="C29" t="s">
        <v>582</v>
      </c>
      <c r="D29" t="s">
        <v>579</v>
      </c>
      <c r="E29" t="s">
        <v>590</v>
      </c>
      <c r="F29" t="s">
        <v>220</v>
      </c>
      <c r="G29" t="s">
        <v>343</v>
      </c>
      <c r="H29" t="s">
        <v>581</v>
      </c>
      <c r="I29" t="s">
        <v>433</v>
      </c>
      <c r="J29" t="s">
        <v>319</v>
      </c>
      <c r="K29" t="s">
        <v>1217</v>
      </c>
      <c r="L29" t="s">
        <v>590</v>
      </c>
      <c r="M29" t="s">
        <v>1218</v>
      </c>
      <c r="N29" t="s">
        <v>590</v>
      </c>
      <c r="O29" t="s">
        <v>1219</v>
      </c>
      <c r="P29" t="s">
        <v>1220</v>
      </c>
      <c r="Q29" t="s">
        <v>318</v>
      </c>
      <c r="R29" t="s">
        <v>1221</v>
      </c>
      <c r="S29" t="s">
        <v>113</v>
      </c>
      <c r="T29" t="s">
        <v>1222</v>
      </c>
      <c r="U29" t="s">
        <v>113</v>
      </c>
      <c r="V29" t="s">
        <v>1223</v>
      </c>
    </row>
    <row r="30" spans="1:22" x14ac:dyDescent="0.3">
      <c r="A30">
        <v>2012</v>
      </c>
      <c r="B30">
        <v>19240</v>
      </c>
      <c r="C30" t="s">
        <v>490</v>
      </c>
      <c r="D30" t="s">
        <v>482</v>
      </c>
      <c r="E30" t="s">
        <v>113</v>
      </c>
      <c r="F30" t="s">
        <v>484</v>
      </c>
      <c r="G30" t="s">
        <v>264</v>
      </c>
      <c r="H30">
        <v>60062</v>
      </c>
      <c r="I30" t="s">
        <v>485</v>
      </c>
      <c r="J30" t="s">
        <v>276</v>
      </c>
      <c r="K30" t="s">
        <v>486</v>
      </c>
      <c r="L30" t="s">
        <v>590</v>
      </c>
      <c r="M30" t="s">
        <v>487</v>
      </c>
      <c r="N30" t="s">
        <v>590</v>
      </c>
      <c r="O30" t="s">
        <v>488</v>
      </c>
      <c r="P30" t="s">
        <v>786</v>
      </c>
      <c r="Q30" t="s">
        <v>170</v>
      </c>
      <c r="R30" t="s">
        <v>736</v>
      </c>
      <c r="S30" t="s">
        <v>113</v>
      </c>
      <c r="T30" t="s">
        <v>737</v>
      </c>
      <c r="U30" t="s">
        <v>113</v>
      </c>
      <c r="V30" t="s">
        <v>738</v>
      </c>
    </row>
    <row r="31" spans="1:22" x14ac:dyDescent="0.3">
      <c r="A31">
        <v>2012</v>
      </c>
      <c r="B31">
        <v>19615</v>
      </c>
      <c r="C31" t="s">
        <v>105</v>
      </c>
      <c r="D31" t="s">
        <v>106</v>
      </c>
      <c r="E31" t="s">
        <v>590</v>
      </c>
      <c r="F31" t="s">
        <v>107</v>
      </c>
      <c r="G31" t="s">
        <v>108</v>
      </c>
      <c r="H31">
        <v>85258</v>
      </c>
      <c r="I31" t="s">
        <v>788</v>
      </c>
      <c r="J31">
        <v>0</v>
      </c>
      <c r="K31" t="s">
        <v>789</v>
      </c>
      <c r="L31" t="s">
        <v>590</v>
      </c>
      <c r="M31" t="s">
        <v>110</v>
      </c>
      <c r="N31">
        <v>405</v>
      </c>
      <c r="O31" t="s">
        <v>790</v>
      </c>
      <c r="P31" t="s">
        <v>791</v>
      </c>
      <c r="Q31" t="s">
        <v>113</v>
      </c>
      <c r="R31" t="s">
        <v>792</v>
      </c>
      <c r="S31" t="s">
        <v>113</v>
      </c>
      <c r="T31" t="s">
        <v>110</v>
      </c>
      <c r="U31">
        <v>474</v>
      </c>
      <c r="V31" t="s">
        <v>793</v>
      </c>
    </row>
    <row r="32" spans="1:22" x14ac:dyDescent="0.3">
      <c r="A32">
        <v>2012</v>
      </c>
      <c r="B32">
        <v>20397</v>
      </c>
      <c r="C32" t="s">
        <v>172</v>
      </c>
      <c r="D32" t="s">
        <v>168</v>
      </c>
      <c r="E32" t="s">
        <v>590</v>
      </c>
      <c r="F32" t="s">
        <v>169</v>
      </c>
      <c r="G32" t="s">
        <v>127</v>
      </c>
      <c r="H32">
        <v>7059</v>
      </c>
      <c r="I32" t="s">
        <v>821</v>
      </c>
      <c r="J32">
        <v>0</v>
      </c>
      <c r="K32" t="s">
        <v>447</v>
      </c>
      <c r="L32" t="s">
        <v>590</v>
      </c>
      <c r="M32" t="s">
        <v>822</v>
      </c>
      <c r="N32" t="s">
        <v>590</v>
      </c>
      <c r="O32" t="s">
        <v>823</v>
      </c>
      <c r="P32" t="s">
        <v>312</v>
      </c>
      <c r="Q32" t="s">
        <v>113</v>
      </c>
      <c r="R32" t="s">
        <v>825</v>
      </c>
      <c r="S32" t="s">
        <v>113</v>
      </c>
      <c r="T32" t="s">
        <v>826</v>
      </c>
      <c r="U32" t="s">
        <v>113</v>
      </c>
      <c r="V32" t="s">
        <v>827</v>
      </c>
    </row>
    <row r="33" spans="1:22" x14ac:dyDescent="0.3">
      <c r="A33">
        <v>2012</v>
      </c>
      <c r="B33">
        <v>20230</v>
      </c>
      <c r="C33" t="s">
        <v>244</v>
      </c>
      <c r="D33" t="s">
        <v>113</v>
      </c>
      <c r="E33" t="s">
        <v>245</v>
      </c>
      <c r="F33" t="s">
        <v>246</v>
      </c>
      <c r="G33" t="s">
        <v>247</v>
      </c>
      <c r="H33">
        <v>45849</v>
      </c>
      <c r="I33" t="s">
        <v>248</v>
      </c>
      <c r="J33" t="s">
        <v>249</v>
      </c>
      <c r="K33" t="s">
        <v>250</v>
      </c>
      <c r="L33" t="s">
        <v>590</v>
      </c>
      <c r="M33" t="s">
        <v>251</v>
      </c>
      <c r="N33">
        <v>2291</v>
      </c>
      <c r="O33" t="s">
        <v>252</v>
      </c>
      <c r="P33" t="s">
        <v>818</v>
      </c>
      <c r="Q33" t="s">
        <v>113</v>
      </c>
      <c r="R33" t="s">
        <v>819</v>
      </c>
      <c r="S33" t="s">
        <v>113</v>
      </c>
      <c r="T33" t="s">
        <v>251</v>
      </c>
      <c r="U33">
        <v>2157</v>
      </c>
      <c r="V33" t="s">
        <v>820</v>
      </c>
    </row>
    <row r="34" spans="1:22" x14ac:dyDescent="0.3">
      <c r="A34">
        <v>2012</v>
      </c>
      <c r="B34">
        <v>20281</v>
      </c>
      <c r="C34" t="s">
        <v>167</v>
      </c>
      <c r="D34" t="s">
        <v>168</v>
      </c>
      <c r="E34" t="s">
        <v>590</v>
      </c>
      <c r="F34" t="s">
        <v>169</v>
      </c>
      <c r="G34" t="s">
        <v>127</v>
      </c>
      <c r="H34">
        <v>7059</v>
      </c>
      <c r="I34" t="s">
        <v>821</v>
      </c>
      <c r="J34">
        <v>0</v>
      </c>
      <c r="K34" t="s">
        <v>447</v>
      </c>
      <c r="L34" t="s">
        <v>590</v>
      </c>
      <c r="M34" t="s">
        <v>822</v>
      </c>
      <c r="N34">
        <v>0</v>
      </c>
      <c r="O34" t="s">
        <v>823</v>
      </c>
      <c r="P34" t="s">
        <v>824</v>
      </c>
      <c r="Q34" t="s">
        <v>113</v>
      </c>
      <c r="R34" t="s">
        <v>825</v>
      </c>
      <c r="S34" t="s">
        <v>113</v>
      </c>
      <c r="T34" t="s">
        <v>826</v>
      </c>
      <c r="U34" t="s">
        <v>113</v>
      </c>
      <c r="V34" t="s">
        <v>827</v>
      </c>
    </row>
    <row r="35" spans="1:22" x14ac:dyDescent="0.3">
      <c r="A35">
        <v>2012</v>
      </c>
      <c r="B35">
        <v>19976</v>
      </c>
      <c r="C35" t="s">
        <v>180</v>
      </c>
      <c r="D35" t="s">
        <v>809</v>
      </c>
      <c r="E35" t="s">
        <v>810</v>
      </c>
      <c r="F35" t="s">
        <v>811</v>
      </c>
      <c r="G35" t="s">
        <v>181</v>
      </c>
      <c r="H35">
        <v>28651155</v>
      </c>
      <c r="I35" t="s">
        <v>998</v>
      </c>
      <c r="J35">
        <v>0</v>
      </c>
      <c r="K35" t="s">
        <v>999</v>
      </c>
      <c r="L35" t="s">
        <v>590</v>
      </c>
      <c r="M35" t="s">
        <v>182</v>
      </c>
      <c r="N35">
        <v>24004</v>
      </c>
      <c r="O35" t="s">
        <v>183</v>
      </c>
      <c r="P35" t="s">
        <v>812</v>
      </c>
      <c r="Q35">
        <v>0</v>
      </c>
      <c r="R35" t="s">
        <v>813</v>
      </c>
      <c r="S35" t="s">
        <v>113</v>
      </c>
      <c r="T35" t="s">
        <v>182</v>
      </c>
      <c r="U35">
        <v>22509</v>
      </c>
      <c r="V35" t="s">
        <v>183</v>
      </c>
    </row>
    <row r="36" spans="1:22" x14ac:dyDescent="0.3">
      <c r="A36">
        <v>2012</v>
      </c>
      <c r="B36">
        <v>19402</v>
      </c>
      <c r="C36" t="s">
        <v>993</v>
      </c>
      <c r="D36" t="s">
        <v>994</v>
      </c>
      <c r="E36" t="s">
        <v>995</v>
      </c>
      <c r="F36" t="s">
        <v>286</v>
      </c>
      <c r="G36" t="s">
        <v>287</v>
      </c>
      <c r="H36">
        <v>10038</v>
      </c>
      <c r="I36" t="s">
        <v>411</v>
      </c>
      <c r="J36">
        <v>0</v>
      </c>
      <c r="K36" t="s">
        <v>416</v>
      </c>
      <c r="L36">
        <v>0</v>
      </c>
      <c r="M36" t="s">
        <v>683</v>
      </c>
      <c r="N36">
        <v>0</v>
      </c>
      <c r="O36" t="s">
        <v>996</v>
      </c>
      <c r="P36" t="s">
        <v>684</v>
      </c>
      <c r="Q36" t="s">
        <v>113</v>
      </c>
      <c r="R36" t="s">
        <v>685</v>
      </c>
      <c r="S36">
        <v>0</v>
      </c>
      <c r="T36" t="s">
        <v>686</v>
      </c>
      <c r="U36">
        <v>0</v>
      </c>
      <c r="V36" t="s">
        <v>997</v>
      </c>
    </row>
    <row r="37" spans="1:22" x14ac:dyDescent="0.3">
      <c r="A37">
        <v>2012</v>
      </c>
      <c r="B37">
        <v>19682</v>
      </c>
      <c r="C37" t="s">
        <v>794</v>
      </c>
      <c r="D37" t="s">
        <v>471</v>
      </c>
      <c r="E37" t="s">
        <v>113</v>
      </c>
      <c r="F37" t="s">
        <v>220</v>
      </c>
      <c r="G37" t="s">
        <v>343</v>
      </c>
      <c r="H37" t="s">
        <v>473</v>
      </c>
      <c r="I37" t="s">
        <v>795</v>
      </c>
      <c r="J37" t="s">
        <v>128</v>
      </c>
      <c r="K37" t="s">
        <v>475</v>
      </c>
      <c r="L37" t="s">
        <v>590</v>
      </c>
      <c r="M37" t="s">
        <v>476</v>
      </c>
      <c r="N37">
        <v>0</v>
      </c>
      <c r="O37" t="s">
        <v>796</v>
      </c>
      <c r="P37" t="s">
        <v>448</v>
      </c>
      <c r="Q37" t="s">
        <v>113</v>
      </c>
      <c r="R37" t="s">
        <v>797</v>
      </c>
      <c r="S37" t="s">
        <v>113</v>
      </c>
      <c r="T37" t="s">
        <v>798</v>
      </c>
      <c r="U37" t="s">
        <v>113</v>
      </c>
      <c r="V37" t="s">
        <v>799</v>
      </c>
    </row>
    <row r="38" spans="1:22" x14ac:dyDescent="0.3">
      <c r="A38">
        <v>2012</v>
      </c>
      <c r="B38">
        <v>20346</v>
      </c>
      <c r="C38" t="s">
        <v>171</v>
      </c>
      <c r="D38" t="s">
        <v>168</v>
      </c>
      <c r="E38" t="s">
        <v>590</v>
      </c>
      <c r="F38" t="s">
        <v>169</v>
      </c>
      <c r="G38" t="s">
        <v>127</v>
      </c>
      <c r="H38">
        <v>7059</v>
      </c>
      <c r="I38" t="s">
        <v>821</v>
      </c>
      <c r="J38">
        <v>0</v>
      </c>
      <c r="K38" t="s">
        <v>447</v>
      </c>
      <c r="L38" t="s">
        <v>590</v>
      </c>
      <c r="M38" t="s">
        <v>822</v>
      </c>
      <c r="N38" t="s">
        <v>590</v>
      </c>
      <c r="O38" t="s">
        <v>823</v>
      </c>
      <c r="P38" t="s">
        <v>312</v>
      </c>
      <c r="Q38" t="s">
        <v>113</v>
      </c>
      <c r="R38" t="s">
        <v>825</v>
      </c>
      <c r="S38" t="s">
        <v>113</v>
      </c>
      <c r="T38" t="s">
        <v>826</v>
      </c>
      <c r="U38" t="s">
        <v>113</v>
      </c>
      <c r="V38" t="s">
        <v>827</v>
      </c>
    </row>
    <row r="39" spans="1:22" x14ac:dyDescent="0.3">
      <c r="A39">
        <v>2012</v>
      </c>
      <c r="B39">
        <v>22098</v>
      </c>
      <c r="C39" t="s">
        <v>267</v>
      </c>
      <c r="D39" t="s">
        <v>268</v>
      </c>
      <c r="E39" t="s">
        <v>590</v>
      </c>
      <c r="F39" t="s">
        <v>269</v>
      </c>
      <c r="G39" t="s">
        <v>270</v>
      </c>
      <c r="H39">
        <v>46278</v>
      </c>
      <c r="I39" t="s">
        <v>271</v>
      </c>
      <c r="J39">
        <v>0</v>
      </c>
      <c r="K39" t="s">
        <v>272</v>
      </c>
      <c r="L39" t="s">
        <v>590</v>
      </c>
      <c r="M39" t="s">
        <v>273</v>
      </c>
      <c r="N39" t="s">
        <v>590</v>
      </c>
      <c r="O39" t="s">
        <v>274</v>
      </c>
      <c r="P39" t="s">
        <v>113</v>
      </c>
      <c r="Q39" t="s">
        <v>113</v>
      </c>
      <c r="R39" t="s">
        <v>113</v>
      </c>
      <c r="S39" t="s">
        <v>113</v>
      </c>
      <c r="T39" t="s">
        <v>113</v>
      </c>
      <c r="U39" t="s">
        <v>113</v>
      </c>
      <c r="V39" t="s">
        <v>113</v>
      </c>
    </row>
    <row r="40" spans="1:22" x14ac:dyDescent="0.3">
      <c r="A40">
        <v>2012</v>
      </c>
      <c r="B40">
        <v>21849</v>
      </c>
      <c r="C40" t="s">
        <v>841</v>
      </c>
      <c r="D40" t="s">
        <v>842</v>
      </c>
      <c r="E40">
        <v>0</v>
      </c>
      <c r="F40" t="s">
        <v>843</v>
      </c>
      <c r="G40" t="s">
        <v>256</v>
      </c>
      <c r="H40">
        <v>94947</v>
      </c>
      <c r="I40" t="s">
        <v>844</v>
      </c>
      <c r="J40">
        <v>0</v>
      </c>
      <c r="K40" t="s">
        <v>845</v>
      </c>
      <c r="L40">
        <v>0</v>
      </c>
      <c r="M40" t="s">
        <v>846</v>
      </c>
      <c r="N40">
        <v>0</v>
      </c>
      <c r="O40" t="s">
        <v>847</v>
      </c>
      <c r="P40" t="s">
        <v>844</v>
      </c>
      <c r="Q40">
        <v>0</v>
      </c>
      <c r="R40" t="s">
        <v>845</v>
      </c>
      <c r="S40">
        <v>0</v>
      </c>
      <c r="T40" t="s">
        <v>846</v>
      </c>
      <c r="U40">
        <v>0</v>
      </c>
      <c r="V40" t="s">
        <v>848</v>
      </c>
    </row>
    <row r="41" spans="1:22" x14ac:dyDescent="0.3">
      <c r="A41">
        <v>2012</v>
      </c>
      <c r="B41">
        <v>21857</v>
      </c>
      <c r="C41" t="s">
        <v>849</v>
      </c>
      <c r="D41" t="s">
        <v>842</v>
      </c>
      <c r="E41">
        <v>0</v>
      </c>
      <c r="F41" t="s">
        <v>843</v>
      </c>
      <c r="G41" t="s">
        <v>256</v>
      </c>
      <c r="H41">
        <v>94947</v>
      </c>
      <c r="I41" t="s">
        <v>844</v>
      </c>
      <c r="J41">
        <v>0</v>
      </c>
      <c r="K41" t="s">
        <v>845</v>
      </c>
      <c r="L41">
        <v>0</v>
      </c>
      <c r="M41" t="s">
        <v>846</v>
      </c>
      <c r="N41">
        <v>0</v>
      </c>
      <c r="O41" t="s">
        <v>847</v>
      </c>
      <c r="P41" t="s">
        <v>844</v>
      </c>
      <c r="Q41">
        <v>0</v>
      </c>
      <c r="R41" t="s">
        <v>845</v>
      </c>
      <c r="S41">
        <v>0</v>
      </c>
      <c r="T41" t="s">
        <v>846</v>
      </c>
      <c r="U41">
        <v>0</v>
      </c>
      <c r="V41" t="s">
        <v>848</v>
      </c>
    </row>
    <row r="42" spans="1:22" x14ac:dyDescent="0.3">
      <c r="A42">
        <v>2012</v>
      </c>
      <c r="B42">
        <v>21253</v>
      </c>
      <c r="C42" t="s">
        <v>189</v>
      </c>
      <c r="D42" t="s">
        <v>185</v>
      </c>
      <c r="E42">
        <v>0</v>
      </c>
      <c r="F42" t="s">
        <v>186</v>
      </c>
      <c r="G42" t="s">
        <v>187</v>
      </c>
      <c r="H42">
        <v>78228</v>
      </c>
      <c r="I42" t="s">
        <v>764</v>
      </c>
      <c r="J42">
        <v>0</v>
      </c>
      <c r="K42" t="s">
        <v>765</v>
      </c>
      <c r="L42" t="s">
        <v>590</v>
      </c>
      <c r="M42" t="s">
        <v>766</v>
      </c>
      <c r="N42">
        <v>0</v>
      </c>
      <c r="O42" t="s">
        <v>767</v>
      </c>
      <c r="P42" t="s">
        <v>975</v>
      </c>
      <c r="Q42" t="s">
        <v>113</v>
      </c>
      <c r="R42" t="s">
        <v>976</v>
      </c>
      <c r="S42" t="s">
        <v>113</v>
      </c>
      <c r="T42" t="s">
        <v>977</v>
      </c>
      <c r="U42" t="s">
        <v>113</v>
      </c>
      <c r="V42" t="s">
        <v>978</v>
      </c>
    </row>
    <row r="43" spans="1:22" x14ac:dyDescent="0.3">
      <c r="A43">
        <v>2012</v>
      </c>
      <c r="B43">
        <v>21261</v>
      </c>
      <c r="C43" t="s">
        <v>828</v>
      </c>
      <c r="D43" t="s">
        <v>829</v>
      </c>
      <c r="E43">
        <v>0</v>
      </c>
      <c r="F43" t="s">
        <v>94</v>
      </c>
      <c r="G43" t="s">
        <v>197</v>
      </c>
      <c r="H43">
        <v>1915</v>
      </c>
      <c r="I43" t="s">
        <v>987</v>
      </c>
      <c r="J43">
        <v>0</v>
      </c>
      <c r="K43" t="s">
        <v>1231</v>
      </c>
      <c r="L43">
        <v>0</v>
      </c>
      <c r="M43" t="s">
        <v>1232</v>
      </c>
      <c r="N43">
        <v>0</v>
      </c>
      <c r="O43" t="s">
        <v>1233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</row>
    <row r="44" spans="1:22" x14ac:dyDescent="0.3">
      <c r="A44">
        <v>2012</v>
      </c>
      <c r="B44">
        <v>21881</v>
      </c>
      <c r="C44" t="s">
        <v>852</v>
      </c>
      <c r="D44" t="s">
        <v>842</v>
      </c>
      <c r="E44">
        <v>0</v>
      </c>
      <c r="F44" t="s">
        <v>843</v>
      </c>
      <c r="G44" t="s">
        <v>256</v>
      </c>
      <c r="H44">
        <v>94947</v>
      </c>
      <c r="I44" t="s">
        <v>844</v>
      </c>
      <c r="J44">
        <v>0</v>
      </c>
      <c r="K44" t="s">
        <v>845</v>
      </c>
      <c r="L44">
        <v>0</v>
      </c>
      <c r="M44" t="s">
        <v>846</v>
      </c>
      <c r="N44">
        <v>0</v>
      </c>
      <c r="O44" t="s">
        <v>847</v>
      </c>
      <c r="P44" t="s">
        <v>844</v>
      </c>
      <c r="Q44">
        <v>0</v>
      </c>
      <c r="R44" t="s">
        <v>845</v>
      </c>
      <c r="S44">
        <v>0</v>
      </c>
      <c r="T44" t="s">
        <v>846</v>
      </c>
      <c r="U44">
        <v>0</v>
      </c>
      <c r="V44" t="s">
        <v>848</v>
      </c>
    </row>
    <row r="45" spans="1:22" x14ac:dyDescent="0.3">
      <c r="A45">
        <v>2012</v>
      </c>
      <c r="B45">
        <v>21865</v>
      </c>
      <c r="C45" t="s">
        <v>850</v>
      </c>
      <c r="D45" t="s">
        <v>842</v>
      </c>
      <c r="E45">
        <v>0</v>
      </c>
      <c r="F45" t="s">
        <v>843</v>
      </c>
      <c r="G45" t="s">
        <v>256</v>
      </c>
      <c r="H45">
        <v>94947</v>
      </c>
      <c r="I45" t="s">
        <v>844</v>
      </c>
      <c r="J45">
        <v>0</v>
      </c>
      <c r="K45" t="s">
        <v>845</v>
      </c>
      <c r="L45">
        <v>0</v>
      </c>
      <c r="M45" t="s">
        <v>846</v>
      </c>
      <c r="N45">
        <v>0</v>
      </c>
      <c r="O45" t="s">
        <v>847</v>
      </c>
      <c r="P45" t="s">
        <v>844</v>
      </c>
      <c r="Q45">
        <v>0</v>
      </c>
      <c r="R45" t="s">
        <v>845</v>
      </c>
      <c r="S45">
        <v>0</v>
      </c>
      <c r="T45" t="s">
        <v>846</v>
      </c>
      <c r="U45">
        <v>0</v>
      </c>
      <c r="V45" t="s">
        <v>848</v>
      </c>
    </row>
    <row r="46" spans="1:22" x14ac:dyDescent="0.3">
      <c r="A46">
        <v>2012</v>
      </c>
      <c r="B46">
        <v>21873</v>
      </c>
      <c r="C46" t="s">
        <v>851</v>
      </c>
      <c r="D46" t="s">
        <v>842</v>
      </c>
      <c r="E46">
        <v>0</v>
      </c>
      <c r="F46" t="s">
        <v>843</v>
      </c>
      <c r="G46" t="s">
        <v>256</v>
      </c>
      <c r="H46">
        <v>94947</v>
      </c>
      <c r="I46" t="s">
        <v>844</v>
      </c>
      <c r="J46">
        <v>0</v>
      </c>
      <c r="K46" t="s">
        <v>845</v>
      </c>
      <c r="L46">
        <v>0</v>
      </c>
      <c r="M46" t="s">
        <v>846</v>
      </c>
      <c r="N46">
        <v>0</v>
      </c>
      <c r="O46" t="s">
        <v>847</v>
      </c>
      <c r="P46" t="s">
        <v>844</v>
      </c>
      <c r="Q46">
        <v>0</v>
      </c>
      <c r="R46" t="s">
        <v>845</v>
      </c>
      <c r="S46">
        <v>0</v>
      </c>
      <c r="T46" t="s">
        <v>846</v>
      </c>
      <c r="U46">
        <v>0</v>
      </c>
      <c r="V46" t="s">
        <v>848</v>
      </c>
    </row>
    <row r="47" spans="1:22" x14ac:dyDescent="0.3">
      <c r="A47">
        <v>2012</v>
      </c>
      <c r="B47">
        <v>23582</v>
      </c>
      <c r="C47" t="s">
        <v>1000</v>
      </c>
      <c r="D47" t="s">
        <v>953</v>
      </c>
      <c r="E47">
        <v>0</v>
      </c>
      <c r="F47" t="s">
        <v>954</v>
      </c>
      <c r="G47" t="s">
        <v>117</v>
      </c>
      <c r="H47">
        <v>19438</v>
      </c>
      <c r="I47" t="s">
        <v>764</v>
      </c>
      <c r="J47">
        <v>0</v>
      </c>
      <c r="K47" t="s">
        <v>955</v>
      </c>
      <c r="L47">
        <v>0</v>
      </c>
      <c r="M47" t="s">
        <v>956</v>
      </c>
      <c r="N47">
        <v>0</v>
      </c>
      <c r="O47" t="s">
        <v>957</v>
      </c>
      <c r="P47" t="s">
        <v>821</v>
      </c>
      <c r="Q47">
        <v>0</v>
      </c>
      <c r="R47" t="s">
        <v>958</v>
      </c>
      <c r="S47">
        <v>0</v>
      </c>
      <c r="T47" t="s">
        <v>959</v>
      </c>
      <c r="U47">
        <v>0</v>
      </c>
      <c r="V47" t="s">
        <v>960</v>
      </c>
    </row>
    <row r="48" spans="1:22" x14ac:dyDescent="0.3">
      <c r="A48">
        <v>2012</v>
      </c>
      <c r="B48">
        <v>22292</v>
      </c>
      <c r="C48" t="s">
        <v>463</v>
      </c>
      <c r="D48" t="s">
        <v>462</v>
      </c>
      <c r="E48" t="s">
        <v>590</v>
      </c>
      <c r="F48" t="s">
        <v>464</v>
      </c>
      <c r="G48" t="s">
        <v>197</v>
      </c>
      <c r="H48" t="s">
        <v>465</v>
      </c>
      <c r="I48" t="s">
        <v>466</v>
      </c>
      <c r="J48" t="s">
        <v>249</v>
      </c>
      <c r="K48" t="s">
        <v>853</v>
      </c>
      <c r="L48" t="s">
        <v>590</v>
      </c>
      <c r="M48" t="s">
        <v>467</v>
      </c>
      <c r="N48" t="s">
        <v>590</v>
      </c>
      <c r="O48" t="s">
        <v>468</v>
      </c>
      <c r="P48" t="s">
        <v>113</v>
      </c>
      <c r="Q48" t="s">
        <v>113</v>
      </c>
      <c r="R48" t="s">
        <v>113</v>
      </c>
      <c r="S48" t="s">
        <v>113</v>
      </c>
      <c r="T48" t="s">
        <v>113</v>
      </c>
      <c r="U48" t="s">
        <v>113</v>
      </c>
      <c r="V48" t="s">
        <v>113</v>
      </c>
    </row>
    <row r="49" spans="1:22" x14ac:dyDescent="0.3">
      <c r="A49">
        <v>2012</v>
      </c>
      <c r="B49">
        <v>22888</v>
      </c>
      <c r="C49" t="s">
        <v>144</v>
      </c>
      <c r="D49" t="s">
        <v>135</v>
      </c>
      <c r="E49" t="s">
        <v>590</v>
      </c>
      <c r="F49" t="s">
        <v>136</v>
      </c>
      <c r="G49" t="s">
        <v>137</v>
      </c>
      <c r="H49">
        <v>36066</v>
      </c>
      <c r="I49" t="s">
        <v>138</v>
      </c>
      <c r="J49">
        <v>0</v>
      </c>
      <c r="K49" t="s">
        <v>139</v>
      </c>
      <c r="L49" t="s">
        <v>590</v>
      </c>
      <c r="M49" t="s">
        <v>140</v>
      </c>
      <c r="N49">
        <v>726117</v>
      </c>
      <c r="O49" t="s">
        <v>141</v>
      </c>
      <c r="P49" t="s">
        <v>113</v>
      </c>
      <c r="Q49" t="s">
        <v>113</v>
      </c>
      <c r="R49" t="s">
        <v>113</v>
      </c>
      <c r="S49" t="s">
        <v>113</v>
      </c>
      <c r="T49" t="s">
        <v>113</v>
      </c>
      <c r="U49" t="s">
        <v>113</v>
      </c>
      <c r="V49" t="s">
        <v>113</v>
      </c>
    </row>
    <row r="50" spans="1:22" x14ac:dyDescent="0.3">
      <c r="A50">
        <v>2012</v>
      </c>
      <c r="B50">
        <v>22861</v>
      </c>
      <c r="C50" t="s">
        <v>143</v>
      </c>
      <c r="D50" t="s">
        <v>135</v>
      </c>
      <c r="E50" t="s">
        <v>590</v>
      </c>
      <c r="F50" t="s">
        <v>136</v>
      </c>
      <c r="G50" t="s">
        <v>137</v>
      </c>
      <c r="H50">
        <v>36066</v>
      </c>
      <c r="I50" t="s">
        <v>138</v>
      </c>
      <c r="J50">
        <v>0</v>
      </c>
      <c r="K50" t="s">
        <v>139</v>
      </c>
      <c r="L50" t="s">
        <v>590</v>
      </c>
      <c r="M50" t="s">
        <v>140</v>
      </c>
      <c r="N50">
        <v>726117</v>
      </c>
      <c r="O50" t="s">
        <v>141</v>
      </c>
      <c r="P50" t="s">
        <v>113</v>
      </c>
      <c r="Q50" t="s">
        <v>113</v>
      </c>
      <c r="R50" t="s">
        <v>113</v>
      </c>
      <c r="S50" t="s">
        <v>113</v>
      </c>
      <c r="T50" t="s">
        <v>113</v>
      </c>
      <c r="U50" t="s">
        <v>113</v>
      </c>
      <c r="V50" t="s">
        <v>113</v>
      </c>
    </row>
    <row r="51" spans="1:22" x14ac:dyDescent="0.3">
      <c r="A51">
        <v>2012</v>
      </c>
      <c r="B51">
        <v>22306</v>
      </c>
      <c r="C51" t="s">
        <v>469</v>
      </c>
      <c r="D51" t="s">
        <v>462</v>
      </c>
      <c r="E51" t="s">
        <v>590</v>
      </c>
      <c r="F51" t="s">
        <v>464</v>
      </c>
      <c r="G51" t="s">
        <v>197</v>
      </c>
      <c r="H51" t="s">
        <v>465</v>
      </c>
      <c r="I51" t="s">
        <v>466</v>
      </c>
      <c r="J51" t="s">
        <v>249</v>
      </c>
      <c r="K51" t="s">
        <v>853</v>
      </c>
      <c r="L51" t="s">
        <v>590</v>
      </c>
      <c r="M51" t="s">
        <v>467</v>
      </c>
      <c r="N51" t="s">
        <v>590</v>
      </c>
      <c r="O51" t="s">
        <v>468</v>
      </c>
      <c r="P51" t="s">
        <v>113</v>
      </c>
      <c r="Q51" t="s">
        <v>113</v>
      </c>
      <c r="R51" t="s">
        <v>113</v>
      </c>
      <c r="S51" t="s">
        <v>113</v>
      </c>
      <c r="T51" t="s">
        <v>113</v>
      </c>
      <c r="U51" t="s">
        <v>113</v>
      </c>
      <c r="V51" t="s">
        <v>113</v>
      </c>
    </row>
    <row r="52" spans="1:22" x14ac:dyDescent="0.3">
      <c r="A52">
        <v>2012</v>
      </c>
      <c r="B52">
        <v>23035</v>
      </c>
      <c r="C52" t="s">
        <v>353</v>
      </c>
      <c r="D52" t="s">
        <v>354</v>
      </c>
      <c r="E52" t="s">
        <v>355</v>
      </c>
      <c r="F52" t="s">
        <v>356</v>
      </c>
      <c r="G52" t="s">
        <v>357</v>
      </c>
      <c r="H52" t="s">
        <v>358</v>
      </c>
      <c r="I52" t="s">
        <v>359</v>
      </c>
      <c r="J52" t="s">
        <v>276</v>
      </c>
      <c r="K52" t="s">
        <v>1001</v>
      </c>
      <c r="L52" t="s">
        <v>590</v>
      </c>
      <c r="M52" t="s">
        <v>360</v>
      </c>
      <c r="N52" t="s">
        <v>590</v>
      </c>
      <c r="O52" t="s">
        <v>1002</v>
      </c>
      <c r="P52" t="s">
        <v>113</v>
      </c>
      <c r="Q52" t="s">
        <v>113</v>
      </c>
      <c r="R52" t="s">
        <v>113</v>
      </c>
      <c r="S52" t="s">
        <v>113</v>
      </c>
      <c r="T52" t="s">
        <v>113</v>
      </c>
      <c r="U52" t="s">
        <v>113</v>
      </c>
      <c r="V52" t="s">
        <v>113</v>
      </c>
    </row>
    <row r="53" spans="1:22" x14ac:dyDescent="0.3">
      <c r="A53">
        <v>2012</v>
      </c>
      <c r="B53">
        <v>22357</v>
      </c>
      <c r="C53" t="s">
        <v>477</v>
      </c>
      <c r="D53" t="s">
        <v>471</v>
      </c>
      <c r="E53" t="s">
        <v>113</v>
      </c>
      <c r="F53" t="s">
        <v>472</v>
      </c>
      <c r="G53" t="s">
        <v>343</v>
      </c>
      <c r="H53" t="s">
        <v>473</v>
      </c>
      <c r="I53" t="s">
        <v>474</v>
      </c>
      <c r="J53" t="s">
        <v>113</v>
      </c>
      <c r="K53" t="s">
        <v>475</v>
      </c>
      <c r="L53" t="s">
        <v>590</v>
      </c>
      <c r="M53" t="s">
        <v>476</v>
      </c>
      <c r="N53" t="s">
        <v>590</v>
      </c>
      <c r="O53" t="s">
        <v>796</v>
      </c>
      <c r="P53" t="s">
        <v>448</v>
      </c>
      <c r="Q53" t="s">
        <v>113</v>
      </c>
      <c r="R53" t="s">
        <v>797</v>
      </c>
      <c r="S53" t="s">
        <v>113</v>
      </c>
      <c r="T53" t="s">
        <v>798</v>
      </c>
      <c r="U53" t="s">
        <v>113</v>
      </c>
      <c r="V53" t="s">
        <v>799</v>
      </c>
    </row>
    <row r="54" spans="1:22" x14ac:dyDescent="0.3">
      <c r="A54">
        <v>2012</v>
      </c>
      <c r="B54">
        <v>22683</v>
      </c>
      <c r="C54" t="s">
        <v>428</v>
      </c>
      <c r="D54" t="s">
        <v>422</v>
      </c>
      <c r="E54" t="s">
        <v>590</v>
      </c>
      <c r="F54" t="s">
        <v>423</v>
      </c>
      <c r="G54" t="s">
        <v>264</v>
      </c>
      <c r="H54">
        <v>62715</v>
      </c>
      <c r="I54" t="s">
        <v>424</v>
      </c>
      <c r="J54">
        <v>0</v>
      </c>
      <c r="K54" t="s">
        <v>425</v>
      </c>
      <c r="L54" t="s">
        <v>590</v>
      </c>
      <c r="M54" t="s">
        <v>426</v>
      </c>
      <c r="N54">
        <v>5464</v>
      </c>
      <c r="O54" t="s">
        <v>427</v>
      </c>
      <c r="P54" t="s">
        <v>124</v>
      </c>
      <c r="Q54" t="s">
        <v>113</v>
      </c>
      <c r="R54" t="s">
        <v>854</v>
      </c>
      <c r="S54" t="s">
        <v>113</v>
      </c>
      <c r="T54" t="s">
        <v>426</v>
      </c>
      <c r="U54">
        <v>5498</v>
      </c>
      <c r="V54" t="s">
        <v>855</v>
      </c>
    </row>
    <row r="55" spans="1:22" x14ac:dyDescent="0.3">
      <c r="A55">
        <v>2012</v>
      </c>
      <c r="B55">
        <v>22756</v>
      </c>
      <c r="C55" t="s">
        <v>429</v>
      </c>
      <c r="D55" t="s">
        <v>422</v>
      </c>
      <c r="E55" t="s">
        <v>590</v>
      </c>
      <c r="F55" t="s">
        <v>423</v>
      </c>
      <c r="G55" t="s">
        <v>264</v>
      </c>
      <c r="H55">
        <v>62715</v>
      </c>
      <c r="I55" t="s">
        <v>424</v>
      </c>
      <c r="J55">
        <v>0</v>
      </c>
      <c r="K55" t="s">
        <v>425</v>
      </c>
      <c r="L55" t="s">
        <v>590</v>
      </c>
      <c r="M55" t="s">
        <v>426</v>
      </c>
      <c r="N55">
        <v>5464</v>
      </c>
      <c r="O55" t="s">
        <v>427</v>
      </c>
      <c r="P55" t="s">
        <v>124</v>
      </c>
      <c r="Q55" t="s">
        <v>113</v>
      </c>
      <c r="R55" t="s">
        <v>854</v>
      </c>
      <c r="S55" t="s">
        <v>113</v>
      </c>
      <c r="T55" t="s">
        <v>426</v>
      </c>
      <c r="U55" t="s">
        <v>113</v>
      </c>
      <c r="V55" t="s">
        <v>855</v>
      </c>
    </row>
    <row r="56" spans="1:22" x14ac:dyDescent="0.3">
      <c r="A56">
        <v>2012</v>
      </c>
      <c r="B56">
        <v>22578</v>
      </c>
      <c r="C56" t="s">
        <v>421</v>
      </c>
      <c r="D56" t="s">
        <v>422</v>
      </c>
      <c r="E56" t="s">
        <v>590</v>
      </c>
      <c r="F56" t="s">
        <v>423</v>
      </c>
      <c r="G56" t="s">
        <v>264</v>
      </c>
      <c r="H56">
        <v>62715</v>
      </c>
      <c r="I56" t="s">
        <v>424</v>
      </c>
      <c r="J56">
        <v>0</v>
      </c>
      <c r="K56" t="s">
        <v>425</v>
      </c>
      <c r="L56" t="s">
        <v>590</v>
      </c>
      <c r="M56" t="s">
        <v>426</v>
      </c>
      <c r="N56">
        <v>5464</v>
      </c>
      <c r="O56" t="s">
        <v>427</v>
      </c>
      <c r="P56" t="s">
        <v>124</v>
      </c>
      <c r="Q56" t="s">
        <v>113</v>
      </c>
      <c r="R56" t="s">
        <v>854</v>
      </c>
      <c r="S56" t="s">
        <v>113</v>
      </c>
      <c r="T56" t="s">
        <v>426</v>
      </c>
      <c r="U56">
        <v>5498</v>
      </c>
      <c r="V56" t="s">
        <v>855</v>
      </c>
    </row>
    <row r="57" spans="1:22" x14ac:dyDescent="0.3">
      <c r="A57">
        <v>2012</v>
      </c>
      <c r="B57">
        <v>25127</v>
      </c>
      <c r="C57" t="s">
        <v>371</v>
      </c>
      <c r="D57" t="s">
        <v>370</v>
      </c>
      <c r="E57" t="s">
        <v>372</v>
      </c>
      <c r="F57" t="s">
        <v>373</v>
      </c>
      <c r="G57" t="s">
        <v>158</v>
      </c>
      <c r="H57" t="s">
        <v>374</v>
      </c>
      <c r="I57" t="s">
        <v>375</v>
      </c>
      <c r="J57" t="s">
        <v>166</v>
      </c>
      <c r="K57" t="s">
        <v>376</v>
      </c>
      <c r="L57" t="s">
        <v>590</v>
      </c>
      <c r="M57" t="s">
        <v>377</v>
      </c>
      <c r="N57" t="s">
        <v>590</v>
      </c>
      <c r="O57" t="s">
        <v>378</v>
      </c>
      <c r="P57" t="s">
        <v>1010</v>
      </c>
      <c r="Q57" t="s">
        <v>276</v>
      </c>
      <c r="R57" t="s">
        <v>1011</v>
      </c>
      <c r="S57" t="s">
        <v>113</v>
      </c>
      <c r="T57" t="s">
        <v>1012</v>
      </c>
      <c r="U57" t="s">
        <v>113</v>
      </c>
      <c r="V57" t="s">
        <v>1013</v>
      </c>
    </row>
    <row r="58" spans="1:22" x14ac:dyDescent="0.3">
      <c r="A58">
        <v>2012</v>
      </c>
      <c r="B58">
        <v>23779</v>
      </c>
      <c r="C58" t="s">
        <v>526</v>
      </c>
      <c r="D58" t="s">
        <v>986</v>
      </c>
      <c r="E58" t="s">
        <v>1004</v>
      </c>
      <c r="F58" t="s">
        <v>275</v>
      </c>
      <c r="G58" t="s">
        <v>247</v>
      </c>
      <c r="H58">
        <v>43215</v>
      </c>
      <c r="I58" t="s">
        <v>987</v>
      </c>
      <c r="J58">
        <v>0</v>
      </c>
      <c r="K58" t="s">
        <v>988</v>
      </c>
      <c r="L58">
        <v>0</v>
      </c>
      <c r="M58" t="s">
        <v>989</v>
      </c>
      <c r="N58" t="s">
        <v>590</v>
      </c>
      <c r="O58" t="s">
        <v>990</v>
      </c>
      <c r="P58" t="s">
        <v>775</v>
      </c>
      <c r="Q58" t="s">
        <v>319</v>
      </c>
      <c r="R58" t="s">
        <v>776</v>
      </c>
      <c r="S58" t="s">
        <v>113</v>
      </c>
      <c r="T58" t="s">
        <v>777</v>
      </c>
      <c r="U58" t="s">
        <v>113</v>
      </c>
      <c r="V58" t="s">
        <v>992</v>
      </c>
    </row>
    <row r="59" spans="1:22" x14ac:dyDescent="0.3">
      <c r="A59">
        <v>2012</v>
      </c>
      <c r="B59">
        <v>24198</v>
      </c>
      <c r="C59" t="s">
        <v>570</v>
      </c>
      <c r="D59" t="s">
        <v>688</v>
      </c>
      <c r="E59" t="s">
        <v>689</v>
      </c>
      <c r="F59" t="s">
        <v>269</v>
      </c>
      <c r="G59" t="s">
        <v>270</v>
      </c>
      <c r="H59" t="s">
        <v>564</v>
      </c>
      <c r="I59" t="s">
        <v>690</v>
      </c>
      <c r="J59">
        <v>0</v>
      </c>
      <c r="K59" t="s">
        <v>691</v>
      </c>
      <c r="L59">
        <v>0</v>
      </c>
      <c r="M59" t="s">
        <v>692</v>
      </c>
      <c r="N59">
        <v>0</v>
      </c>
      <c r="O59" t="s">
        <v>693</v>
      </c>
      <c r="P59" t="s">
        <v>694</v>
      </c>
      <c r="Q59">
        <v>0</v>
      </c>
      <c r="R59" t="s">
        <v>1005</v>
      </c>
      <c r="S59">
        <v>0</v>
      </c>
      <c r="T59" t="s">
        <v>695</v>
      </c>
      <c r="U59">
        <v>0</v>
      </c>
      <c r="V59" t="s">
        <v>1006</v>
      </c>
    </row>
    <row r="60" spans="1:22" x14ac:dyDescent="0.3">
      <c r="A60">
        <v>2012</v>
      </c>
      <c r="B60">
        <v>24074</v>
      </c>
      <c r="C60" t="s">
        <v>857</v>
      </c>
      <c r="D60" t="s">
        <v>688</v>
      </c>
      <c r="E60" t="s">
        <v>689</v>
      </c>
      <c r="F60" t="s">
        <v>269</v>
      </c>
      <c r="G60" t="s">
        <v>270</v>
      </c>
      <c r="H60" t="s">
        <v>564</v>
      </c>
      <c r="I60" t="s">
        <v>690</v>
      </c>
      <c r="J60">
        <v>0</v>
      </c>
      <c r="K60" t="s">
        <v>691</v>
      </c>
      <c r="L60">
        <v>0</v>
      </c>
      <c r="M60" t="s">
        <v>692</v>
      </c>
      <c r="N60">
        <v>0</v>
      </c>
      <c r="O60" t="s">
        <v>693</v>
      </c>
      <c r="P60" t="s">
        <v>694</v>
      </c>
      <c r="Q60">
        <v>0</v>
      </c>
      <c r="R60" t="s">
        <v>1005</v>
      </c>
      <c r="S60" t="s">
        <v>113</v>
      </c>
      <c r="T60" t="s">
        <v>695</v>
      </c>
      <c r="U60" t="s">
        <v>113</v>
      </c>
      <c r="V60" t="s">
        <v>1006</v>
      </c>
    </row>
    <row r="61" spans="1:22" x14ac:dyDescent="0.3">
      <c r="A61">
        <v>2012</v>
      </c>
      <c r="B61">
        <v>24740</v>
      </c>
      <c r="C61" t="s">
        <v>865</v>
      </c>
      <c r="D61" t="s">
        <v>688</v>
      </c>
      <c r="E61" t="s">
        <v>689</v>
      </c>
      <c r="F61" t="s">
        <v>269</v>
      </c>
      <c r="G61" t="s">
        <v>270</v>
      </c>
      <c r="H61" t="s">
        <v>564</v>
      </c>
      <c r="I61" t="s">
        <v>690</v>
      </c>
      <c r="J61">
        <v>0</v>
      </c>
      <c r="K61" t="s">
        <v>691</v>
      </c>
      <c r="L61">
        <v>0</v>
      </c>
      <c r="M61" t="s">
        <v>692</v>
      </c>
      <c r="N61">
        <v>0</v>
      </c>
      <c r="O61" t="s">
        <v>693</v>
      </c>
      <c r="P61" t="s">
        <v>694</v>
      </c>
      <c r="Q61">
        <v>0</v>
      </c>
      <c r="R61" t="s">
        <v>1005</v>
      </c>
      <c r="S61">
        <v>0</v>
      </c>
      <c r="T61" t="s">
        <v>695</v>
      </c>
      <c r="U61">
        <v>0</v>
      </c>
      <c r="V61" t="s">
        <v>1006</v>
      </c>
    </row>
    <row r="62" spans="1:22" x14ac:dyDescent="0.3">
      <c r="A62">
        <v>2012</v>
      </c>
      <c r="B62">
        <v>23787</v>
      </c>
      <c r="C62" t="s">
        <v>527</v>
      </c>
      <c r="D62" t="s">
        <v>986</v>
      </c>
      <c r="E62" t="s">
        <v>1007</v>
      </c>
      <c r="F62" t="s">
        <v>275</v>
      </c>
      <c r="G62" t="s">
        <v>247</v>
      </c>
      <c r="H62" t="s">
        <v>1008</v>
      </c>
      <c r="I62" t="s">
        <v>987</v>
      </c>
      <c r="J62">
        <v>0</v>
      </c>
      <c r="K62" t="s">
        <v>988</v>
      </c>
      <c r="L62">
        <v>0</v>
      </c>
      <c r="M62" t="s">
        <v>989</v>
      </c>
      <c r="N62" t="s">
        <v>590</v>
      </c>
      <c r="O62" t="s">
        <v>990</v>
      </c>
      <c r="P62" t="s">
        <v>775</v>
      </c>
      <c r="Q62" t="s">
        <v>319</v>
      </c>
      <c r="R62" t="s">
        <v>776</v>
      </c>
      <c r="S62" t="s">
        <v>113</v>
      </c>
      <c r="T62" t="s">
        <v>991</v>
      </c>
      <c r="U62" t="s">
        <v>113</v>
      </c>
      <c r="V62" t="s">
        <v>992</v>
      </c>
    </row>
    <row r="63" spans="1:22" x14ac:dyDescent="0.3">
      <c r="A63">
        <v>2012</v>
      </c>
      <c r="B63">
        <v>24813</v>
      </c>
      <c r="C63" t="s">
        <v>553</v>
      </c>
      <c r="D63" t="s">
        <v>554</v>
      </c>
      <c r="E63" t="s">
        <v>174</v>
      </c>
      <c r="F63" t="s">
        <v>555</v>
      </c>
      <c r="G63" t="s">
        <v>256</v>
      </c>
      <c r="H63">
        <v>92612</v>
      </c>
      <c r="I63" t="s">
        <v>556</v>
      </c>
      <c r="J63">
        <v>0</v>
      </c>
      <c r="K63" t="s">
        <v>557</v>
      </c>
      <c r="L63" t="s">
        <v>590</v>
      </c>
      <c r="M63" t="s">
        <v>558</v>
      </c>
      <c r="N63" t="s">
        <v>590</v>
      </c>
      <c r="O63" t="s">
        <v>1234</v>
      </c>
      <c r="P63" t="s">
        <v>102</v>
      </c>
      <c r="Q63" t="s">
        <v>166</v>
      </c>
      <c r="R63" t="s">
        <v>866</v>
      </c>
      <c r="S63" t="s">
        <v>113</v>
      </c>
      <c r="T63" t="s">
        <v>1003</v>
      </c>
      <c r="U63" t="s">
        <v>113</v>
      </c>
      <c r="V63" t="s">
        <v>1234</v>
      </c>
    </row>
    <row r="64" spans="1:22" x14ac:dyDescent="0.3">
      <c r="A64">
        <v>2012</v>
      </c>
      <c r="B64">
        <v>24066</v>
      </c>
      <c r="C64" t="s">
        <v>856</v>
      </c>
      <c r="D64" t="s">
        <v>688</v>
      </c>
      <c r="E64" t="s">
        <v>689</v>
      </c>
      <c r="F64" t="s">
        <v>269</v>
      </c>
      <c r="G64" t="s">
        <v>270</v>
      </c>
      <c r="H64" t="s">
        <v>564</v>
      </c>
      <c r="I64" t="s">
        <v>690</v>
      </c>
      <c r="J64">
        <v>0</v>
      </c>
      <c r="K64" t="s">
        <v>691</v>
      </c>
      <c r="L64">
        <v>0</v>
      </c>
      <c r="M64" t="s">
        <v>692</v>
      </c>
      <c r="N64">
        <v>0</v>
      </c>
      <c r="O64" t="s">
        <v>693</v>
      </c>
      <c r="P64" t="s">
        <v>694</v>
      </c>
      <c r="Q64">
        <v>0</v>
      </c>
      <c r="R64" t="s">
        <v>1005</v>
      </c>
      <c r="S64" t="s">
        <v>113</v>
      </c>
      <c r="T64" t="s">
        <v>695</v>
      </c>
      <c r="U64" t="s">
        <v>113</v>
      </c>
      <c r="V64" t="s">
        <v>1006</v>
      </c>
    </row>
    <row r="65" spans="1:22" x14ac:dyDescent="0.3">
      <c r="A65">
        <v>2012</v>
      </c>
      <c r="B65">
        <v>24821</v>
      </c>
      <c r="C65" t="s">
        <v>559</v>
      </c>
      <c r="D65" t="s">
        <v>554</v>
      </c>
      <c r="E65" t="s">
        <v>174</v>
      </c>
      <c r="F65" t="s">
        <v>555</v>
      </c>
      <c r="G65" t="s">
        <v>256</v>
      </c>
      <c r="H65">
        <v>92612</v>
      </c>
      <c r="I65" t="s">
        <v>556</v>
      </c>
      <c r="J65">
        <v>0</v>
      </c>
      <c r="K65" t="s">
        <v>557</v>
      </c>
      <c r="L65" t="s">
        <v>590</v>
      </c>
      <c r="M65" t="s">
        <v>558</v>
      </c>
      <c r="N65" t="s">
        <v>590</v>
      </c>
      <c r="O65" t="s">
        <v>1234</v>
      </c>
      <c r="P65" t="s">
        <v>102</v>
      </c>
      <c r="Q65" t="s">
        <v>166</v>
      </c>
      <c r="R65" t="s">
        <v>866</v>
      </c>
      <c r="S65" t="s">
        <v>113</v>
      </c>
      <c r="T65" t="s">
        <v>1003</v>
      </c>
      <c r="U65" t="s">
        <v>113</v>
      </c>
      <c r="V65" t="s">
        <v>1234</v>
      </c>
    </row>
    <row r="66" spans="1:22" x14ac:dyDescent="0.3">
      <c r="A66">
        <v>2012</v>
      </c>
      <c r="B66">
        <v>25666</v>
      </c>
      <c r="C66" t="s">
        <v>587</v>
      </c>
      <c r="D66" t="s">
        <v>579</v>
      </c>
      <c r="E66" t="s">
        <v>590</v>
      </c>
      <c r="F66" t="s">
        <v>220</v>
      </c>
      <c r="G66" t="s">
        <v>343</v>
      </c>
      <c r="H66" t="s">
        <v>581</v>
      </c>
      <c r="I66" t="s">
        <v>433</v>
      </c>
      <c r="J66" t="s">
        <v>319</v>
      </c>
      <c r="K66" t="s">
        <v>1217</v>
      </c>
      <c r="L66" t="s">
        <v>590</v>
      </c>
      <c r="M66" t="s">
        <v>1218</v>
      </c>
      <c r="N66" t="s">
        <v>590</v>
      </c>
      <c r="O66" t="s">
        <v>1219</v>
      </c>
      <c r="P66" t="s">
        <v>1220</v>
      </c>
      <c r="Q66" t="s">
        <v>318</v>
      </c>
      <c r="R66" t="s">
        <v>1221</v>
      </c>
      <c r="S66" t="s">
        <v>113</v>
      </c>
      <c r="T66" t="s">
        <v>1222</v>
      </c>
      <c r="U66" t="s">
        <v>113</v>
      </c>
      <c r="V66" t="s">
        <v>1223</v>
      </c>
    </row>
    <row r="67" spans="1:22" x14ac:dyDescent="0.3">
      <c r="A67">
        <v>2012</v>
      </c>
      <c r="B67">
        <v>25615</v>
      </c>
      <c r="C67" t="s">
        <v>584</v>
      </c>
      <c r="D67" t="s">
        <v>579</v>
      </c>
      <c r="E67" t="s">
        <v>590</v>
      </c>
      <c r="F67" t="s">
        <v>220</v>
      </c>
      <c r="G67" t="s">
        <v>343</v>
      </c>
      <c r="H67" t="s">
        <v>581</v>
      </c>
      <c r="I67" t="s">
        <v>433</v>
      </c>
      <c r="J67" t="s">
        <v>319</v>
      </c>
      <c r="K67" t="s">
        <v>1217</v>
      </c>
      <c r="L67" t="s">
        <v>590</v>
      </c>
      <c r="M67" t="s">
        <v>1218</v>
      </c>
      <c r="N67" t="s">
        <v>590</v>
      </c>
      <c r="O67" t="s">
        <v>1219</v>
      </c>
      <c r="P67" t="s">
        <v>1220</v>
      </c>
      <c r="Q67" t="s">
        <v>318</v>
      </c>
      <c r="R67" t="s">
        <v>1221</v>
      </c>
      <c r="S67" t="s">
        <v>113</v>
      </c>
      <c r="T67" t="s">
        <v>1222</v>
      </c>
      <c r="U67" t="s">
        <v>113</v>
      </c>
      <c r="V67" t="s">
        <v>1223</v>
      </c>
    </row>
    <row r="68" spans="1:22" x14ac:dyDescent="0.3">
      <c r="A68">
        <v>2012</v>
      </c>
      <c r="B68">
        <v>25658</v>
      </c>
      <c r="C68" t="s">
        <v>586</v>
      </c>
      <c r="D68" t="s">
        <v>579</v>
      </c>
      <c r="E68" t="s">
        <v>590</v>
      </c>
      <c r="F68" t="s">
        <v>220</v>
      </c>
      <c r="G68" t="s">
        <v>343</v>
      </c>
      <c r="H68" t="s">
        <v>581</v>
      </c>
      <c r="I68" t="s">
        <v>433</v>
      </c>
      <c r="J68" t="s">
        <v>319</v>
      </c>
      <c r="K68" t="s">
        <v>1217</v>
      </c>
      <c r="L68" t="s">
        <v>590</v>
      </c>
      <c r="M68" t="s">
        <v>1218</v>
      </c>
      <c r="N68" t="s">
        <v>590</v>
      </c>
      <c r="O68" t="s">
        <v>1219</v>
      </c>
      <c r="P68" t="s">
        <v>1220</v>
      </c>
      <c r="Q68" t="s">
        <v>318</v>
      </c>
      <c r="R68" t="s">
        <v>1221</v>
      </c>
      <c r="S68" t="s">
        <v>113</v>
      </c>
      <c r="T68" t="s">
        <v>1222</v>
      </c>
      <c r="U68" t="s">
        <v>113</v>
      </c>
      <c r="V68" t="s">
        <v>1223</v>
      </c>
    </row>
    <row r="69" spans="1:22" x14ac:dyDescent="0.3">
      <c r="A69">
        <v>2012</v>
      </c>
      <c r="B69">
        <v>25143</v>
      </c>
      <c r="C69" t="s">
        <v>262</v>
      </c>
      <c r="D69" t="s">
        <v>261</v>
      </c>
      <c r="E69" t="s">
        <v>590</v>
      </c>
      <c r="F69" t="s">
        <v>263</v>
      </c>
      <c r="G69" t="s">
        <v>264</v>
      </c>
      <c r="H69">
        <v>61710</v>
      </c>
      <c r="I69" t="s">
        <v>782</v>
      </c>
      <c r="J69" t="s">
        <v>113</v>
      </c>
      <c r="K69" t="s">
        <v>1009</v>
      </c>
      <c r="L69" t="s">
        <v>590</v>
      </c>
      <c r="M69" t="s">
        <v>867</v>
      </c>
      <c r="N69" t="s">
        <v>590</v>
      </c>
      <c r="O69" t="s">
        <v>266</v>
      </c>
      <c r="P69" t="s">
        <v>113</v>
      </c>
      <c r="Q69" t="s">
        <v>113</v>
      </c>
      <c r="R69" t="s">
        <v>113</v>
      </c>
      <c r="S69" t="s">
        <v>113</v>
      </c>
      <c r="T69" t="s">
        <v>113</v>
      </c>
      <c r="U69" t="s">
        <v>113</v>
      </c>
      <c r="V69" t="s">
        <v>113</v>
      </c>
    </row>
    <row r="70" spans="1:22" x14ac:dyDescent="0.3">
      <c r="A70">
        <v>2012</v>
      </c>
      <c r="B70">
        <v>25623</v>
      </c>
      <c r="C70" t="s">
        <v>585</v>
      </c>
      <c r="D70" t="s">
        <v>579</v>
      </c>
      <c r="E70" t="s">
        <v>590</v>
      </c>
      <c r="F70" t="s">
        <v>220</v>
      </c>
      <c r="G70" t="s">
        <v>343</v>
      </c>
      <c r="H70" t="s">
        <v>581</v>
      </c>
      <c r="I70" t="s">
        <v>433</v>
      </c>
      <c r="J70" t="s">
        <v>319</v>
      </c>
      <c r="K70" t="s">
        <v>1217</v>
      </c>
      <c r="L70" t="s">
        <v>590</v>
      </c>
      <c r="M70" t="s">
        <v>1218</v>
      </c>
      <c r="N70" t="s">
        <v>590</v>
      </c>
      <c r="O70" t="s">
        <v>1219</v>
      </c>
      <c r="P70" t="s">
        <v>1220</v>
      </c>
      <c r="Q70" t="s">
        <v>318</v>
      </c>
      <c r="R70" t="s">
        <v>1221</v>
      </c>
      <c r="S70" t="s">
        <v>113</v>
      </c>
      <c r="T70" t="s">
        <v>1222</v>
      </c>
      <c r="U70" t="s">
        <v>113</v>
      </c>
      <c r="V70" t="s">
        <v>1223</v>
      </c>
    </row>
    <row r="71" spans="1:22" x14ac:dyDescent="0.3">
      <c r="A71">
        <v>2012</v>
      </c>
      <c r="B71">
        <v>25135</v>
      </c>
      <c r="C71" t="s">
        <v>379</v>
      </c>
      <c r="D71" t="s">
        <v>380</v>
      </c>
      <c r="E71" t="s">
        <v>381</v>
      </c>
      <c r="F71" t="s">
        <v>275</v>
      </c>
      <c r="G71" t="s">
        <v>296</v>
      </c>
      <c r="H71">
        <v>43215</v>
      </c>
      <c r="I71" t="s">
        <v>382</v>
      </c>
      <c r="J71" t="s">
        <v>166</v>
      </c>
      <c r="K71" t="s">
        <v>376</v>
      </c>
      <c r="L71" t="s">
        <v>590</v>
      </c>
      <c r="M71" t="s">
        <v>377</v>
      </c>
      <c r="N71" t="s">
        <v>590</v>
      </c>
      <c r="O71" t="s">
        <v>378</v>
      </c>
      <c r="P71" t="s">
        <v>1010</v>
      </c>
      <c r="Q71" t="s">
        <v>276</v>
      </c>
      <c r="R71" t="s">
        <v>1011</v>
      </c>
      <c r="S71" t="s">
        <v>113</v>
      </c>
      <c r="T71" t="s">
        <v>1012</v>
      </c>
      <c r="U71" t="s">
        <v>113</v>
      </c>
      <c r="V71" t="s">
        <v>1013</v>
      </c>
    </row>
    <row r="72" spans="1:22" x14ac:dyDescent="0.3">
      <c r="A72">
        <v>2012</v>
      </c>
      <c r="B72">
        <v>25941</v>
      </c>
      <c r="C72" t="s">
        <v>190</v>
      </c>
      <c r="D72" t="s">
        <v>185</v>
      </c>
      <c r="E72">
        <v>0</v>
      </c>
      <c r="F72" t="s">
        <v>186</v>
      </c>
      <c r="G72" t="s">
        <v>187</v>
      </c>
      <c r="H72">
        <v>78228</v>
      </c>
      <c r="I72" t="s">
        <v>764</v>
      </c>
      <c r="J72" t="s">
        <v>113</v>
      </c>
      <c r="K72" t="s">
        <v>765</v>
      </c>
      <c r="L72" t="s">
        <v>590</v>
      </c>
      <c r="M72" t="s">
        <v>766</v>
      </c>
      <c r="N72" t="s">
        <v>113</v>
      </c>
      <c r="O72" t="s">
        <v>767</v>
      </c>
      <c r="P72" t="s">
        <v>975</v>
      </c>
      <c r="Q72" t="s">
        <v>113</v>
      </c>
      <c r="R72" t="s">
        <v>976</v>
      </c>
      <c r="S72" t="s">
        <v>113</v>
      </c>
      <c r="T72" t="s">
        <v>977</v>
      </c>
      <c r="U72" t="s">
        <v>113</v>
      </c>
      <c r="V72" t="s">
        <v>978</v>
      </c>
    </row>
    <row r="73" spans="1:22" x14ac:dyDescent="0.3">
      <c r="A73">
        <v>2012</v>
      </c>
      <c r="B73">
        <v>25968</v>
      </c>
      <c r="C73" t="s">
        <v>191</v>
      </c>
      <c r="D73" t="s">
        <v>185</v>
      </c>
      <c r="E73">
        <v>0</v>
      </c>
      <c r="F73" t="s">
        <v>186</v>
      </c>
      <c r="G73" t="s">
        <v>187</v>
      </c>
      <c r="H73">
        <v>78228</v>
      </c>
      <c r="I73" t="s">
        <v>764</v>
      </c>
      <c r="J73" t="s">
        <v>113</v>
      </c>
      <c r="K73" t="s">
        <v>765</v>
      </c>
      <c r="L73" t="s">
        <v>590</v>
      </c>
      <c r="M73" t="s">
        <v>766</v>
      </c>
      <c r="N73" t="s">
        <v>113</v>
      </c>
      <c r="O73" t="s">
        <v>767</v>
      </c>
      <c r="P73" t="s">
        <v>975</v>
      </c>
      <c r="Q73" t="s">
        <v>113</v>
      </c>
      <c r="R73" t="s">
        <v>976</v>
      </c>
      <c r="S73" t="s">
        <v>113</v>
      </c>
      <c r="T73" t="s">
        <v>977</v>
      </c>
      <c r="U73" t="s">
        <v>113</v>
      </c>
      <c r="V73" t="s">
        <v>978</v>
      </c>
    </row>
    <row r="74" spans="1:22" x14ac:dyDescent="0.3">
      <c r="A74">
        <v>2012</v>
      </c>
      <c r="B74">
        <v>25321</v>
      </c>
      <c r="C74" t="s">
        <v>868</v>
      </c>
      <c r="D74" t="s">
        <v>869</v>
      </c>
      <c r="E74">
        <v>0</v>
      </c>
      <c r="F74" t="s">
        <v>870</v>
      </c>
      <c r="G74" t="s">
        <v>181</v>
      </c>
      <c r="H74" t="s">
        <v>871</v>
      </c>
      <c r="I74" t="s">
        <v>203</v>
      </c>
      <c r="J74" t="s">
        <v>206</v>
      </c>
      <c r="K74" t="s">
        <v>872</v>
      </c>
      <c r="L74">
        <v>0</v>
      </c>
      <c r="M74" t="s">
        <v>873</v>
      </c>
      <c r="N74">
        <v>0</v>
      </c>
      <c r="O74" t="s">
        <v>874</v>
      </c>
      <c r="P74" t="s">
        <v>875</v>
      </c>
      <c r="Q74" t="s">
        <v>769</v>
      </c>
      <c r="R74" t="s">
        <v>876</v>
      </c>
      <c r="S74" t="e">
        <v>#N/A</v>
      </c>
      <c r="T74" t="s">
        <v>877</v>
      </c>
      <c r="U74">
        <v>0</v>
      </c>
      <c r="V74" t="s">
        <v>878</v>
      </c>
    </row>
    <row r="75" spans="1:22" x14ac:dyDescent="0.3">
      <c r="A75">
        <v>2012</v>
      </c>
      <c r="B75">
        <v>29459</v>
      </c>
      <c r="C75" t="s">
        <v>479</v>
      </c>
      <c r="D75" t="s">
        <v>471</v>
      </c>
      <c r="E75" t="s">
        <v>113</v>
      </c>
      <c r="F75" t="s">
        <v>472</v>
      </c>
      <c r="G75" t="s">
        <v>343</v>
      </c>
      <c r="H75" t="s">
        <v>473</v>
      </c>
      <c r="I75" t="s">
        <v>474</v>
      </c>
      <c r="J75" t="s">
        <v>113</v>
      </c>
      <c r="K75" t="s">
        <v>475</v>
      </c>
      <c r="L75" t="s">
        <v>590</v>
      </c>
      <c r="M75" t="s">
        <v>476</v>
      </c>
      <c r="N75" t="s">
        <v>590</v>
      </c>
      <c r="O75" t="s">
        <v>796</v>
      </c>
      <c r="P75" t="s">
        <v>448</v>
      </c>
      <c r="Q75" t="s">
        <v>113</v>
      </c>
      <c r="R75" t="s">
        <v>797</v>
      </c>
      <c r="S75" t="s">
        <v>113</v>
      </c>
      <c r="T75" t="s">
        <v>798</v>
      </c>
      <c r="U75" t="s">
        <v>113</v>
      </c>
      <c r="V75" t="s">
        <v>799</v>
      </c>
    </row>
    <row r="76" spans="1:22" x14ac:dyDescent="0.3">
      <c r="A76">
        <v>2012</v>
      </c>
      <c r="B76">
        <v>26271</v>
      </c>
      <c r="C76" t="s">
        <v>154</v>
      </c>
      <c r="D76" t="s">
        <v>147</v>
      </c>
      <c r="E76">
        <v>0</v>
      </c>
      <c r="F76" t="s">
        <v>148</v>
      </c>
      <c r="G76" t="s">
        <v>117</v>
      </c>
      <c r="H76">
        <v>16530</v>
      </c>
      <c r="I76" t="s">
        <v>149</v>
      </c>
      <c r="J76">
        <v>0</v>
      </c>
      <c r="K76" t="s">
        <v>150</v>
      </c>
      <c r="L76" t="s">
        <v>740</v>
      </c>
      <c r="M76" t="s">
        <v>151</v>
      </c>
      <c r="N76" t="s">
        <v>590</v>
      </c>
      <c r="O76" t="s">
        <v>152</v>
      </c>
      <c r="P76" t="s">
        <v>741</v>
      </c>
      <c r="Q76" t="s">
        <v>113</v>
      </c>
      <c r="R76" t="s">
        <v>742</v>
      </c>
      <c r="S76" t="s">
        <v>113</v>
      </c>
      <c r="T76" t="s">
        <v>743</v>
      </c>
      <c r="U76" t="s">
        <v>113</v>
      </c>
      <c r="V76" t="s">
        <v>745</v>
      </c>
    </row>
    <row r="77" spans="1:22" x14ac:dyDescent="0.3">
      <c r="A77">
        <v>2012</v>
      </c>
      <c r="B77">
        <v>26298</v>
      </c>
      <c r="C77" t="s">
        <v>882</v>
      </c>
      <c r="D77" t="s">
        <v>869</v>
      </c>
      <c r="E77" t="s">
        <v>1017</v>
      </c>
      <c r="F77" t="s">
        <v>870</v>
      </c>
      <c r="G77" t="s">
        <v>181</v>
      </c>
      <c r="H77" t="s">
        <v>871</v>
      </c>
      <c r="I77" t="s">
        <v>203</v>
      </c>
      <c r="J77" t="s">
        <v>206</v>
      </c>
      <c r="K77" t="s">
        <v>872</v>
      </c>
      <c r="L77" t="s">
        <v>113</v>
      </c>
      <c r="M77" t="s">
        <v>873</v>
      </c>
      <c r="N77">
        <v>0</v>
      </c>
      <c r="O77" t="s">
        <v>874</v>
      </c>
      <c r="P77" t="s">
        <v>875</v>
      </c>
      <c r="Q77" t="s">
        <v>95</v>
      </c>
      <c r="R77" t="s">
        <v>876</v>
      </c>
      <c r="S77">
        <v>0</v>
      </c>
      <c r="T77" t="s">
        <v>877</v>
      </c>
      <c r="U77">
        <v>0</v>
      </c>
      <c r="V77" t="s">
        <v>878</v>
      </c>
    </row>
    <row r="78" spans="1:22" x14ac:dyDescent="0.3">
      <c r="A78">
        <v>2012</v>
      </c>
      <c r="B78">
        <v>29424</v>
      </c>
      <c r="C78" t="s">
        <v>478</v>
      </c>
      <c r="D78" t="s">
        <v>471</v>
      </c>
      <c r="E78" t="s">
        <v>113</v>
      </c>
      <c r="F78" t="s">
        <v>472</v>
      </c>
      <c r="G78" t="s">
        <v>343</v>
      </c>
      <c r="H78" t="s">
        <v>473</v>
      </c>
      <c r="I78" t="s">
        <v>474</v>
      </c>
      <c r="J78" t="s">
        <v>113</v>
      </c>
      <c r="K78" t="s">
        <v>475</v>
      </c>
      <c r="L78" t="s">
        <v>590</v>
      </c>
      <c r="M78" t="s">
        <v>476</v>
      </c>
      <c r="N78" t="s">
        <v>590</v>
      </c>
      <c r="O78" t="s">
        <v>796</v>
      </c>
      <c r="P78" t="s">
        <v>895</v>
      </c>
      <c r="Q78" t="s">
        <v>113</v>
      </c>
      <c r="R78" t="s">
        <v>797</v>
      </c>
      <c r="S78" t="s">
        <v>113</v>
      </c>
      <c r="T78" t="s">
        <v>798</v>
      </c>
      <c r="U78" t="s">
        <v>113</v>
      </c>
      <c r="V78" t="s">
        <v>799</v>
      </c>
    </row>
    <row r="79" spans="1:22" x14ac:dyDescent="0.3">
      <c r="A79">
        <v>2012</v>
      </c>
      <c r="B79">
        <v>31968</v>
      </c>
      <c r="C79" t="s">
        <v>288</v>
      </c>
      <c r="D79" t="s">
        <v>289</v>
      </c>
      <c r="E79" t="s">
        <v>290</v>
      </c>
      <c r="F79" t="s">
        <v>291</v>
      </c>
      <c r="G79" t="s">
        <v>292</v>
      </c>
      <c r="H79">
        <v>37411</v>
      </c>
      <c r="I79" t="s">
        <v>293</v>
      </c>
      <c r="J79">
        <v>0</v>
      </c>
      <c r="K79" t="s">
        <v>294</v>
      </c>
      <c r="L79" t="s">
        <v>590</v>
      </c>
      <c r="M79" t="s">
        <v>295</v>
      </c>
      <c r="N79">
        <v>7866</v>
      </c>
      <c r="O79" t="s">
        <v>1235</v>
      </c>
      <c r="P79" t="s">
        <v>1014</v>
      </c>
      <c r="Q79" t="s">
        <v>113</v>
      </c>
      <c r="R79" t="s">
        <v>1015</v>
      </c>
      <c r="S79" t="s">
        <v>113</v>
      </c>
      <c r="T79" t="s">
        <v>295</v>
      </c>
      <c r="U79">
        <v>7867</v>
      </c>
      <c r="V79" t="s">
        <v>1016</v>
      </c>
    </row>
    <row r="80" spans="1:22" x14ac:dyDescent="0.3">
      <c r="A80">
        <v>2012</v>
      </c>
      <c r="B80">
        <v>25984</v>
      </c>
      <c r="C80" t="s">
        <v>415</v>
      </c>
      <c r="D80" t="s">
        <v>413</v>
      </c>
      <c r="E80" t="s">
        <v>590</v>
      </c>
      <c r="F80" t="s">
        <v>410</v>
      </c>
      <c r="G80" t="s">
        <v>287</v>
      </c>
      <c r="H80">
        <v>13413</v>
      </c>
      <c r="I80" t="s">
        <v>701</v>
      </c>
      <c r="J80" t="s">
        <v>128</v>
      </c>
      <c r="K80" t="s">
        <v>702</v>
      </c>
      <c r="L80" t="s">
        <v>590</v>
      </c>
      <c r="M80" t="s">
        <v>412</v>
      </c>
      <c r="N80" t="s">
        <v>590</v>
      </c>
      <c r="O80" t="s">
        <v>703</v>
      </c>
      <c r="P80" t="s">
        <v>948</v>
      </c>
      <c r="Q80" t="s">
        <v>133</v>
      </c>
      <c r="R80" t="s">
        <v>949</v>
      </c>
      <c r="S80" t="s">
        <v>113</v>
      </c>
      <c r="T80" t="s">
        <v>950</v>
      </c>
      <c r="U80">
        <v>0</v>
      </c>
      <c r="V80" t="s">
        <v>951</v>
      </c>
    </row>
    <row r="81" spans="1:22" x14ac:dyDescent="0.3">
      <c r="A81">
        <v>2012</v>
      </c>
      <c r="B81">
        <v>25976</v>
      </c>
      <c r="C81" t="s">
        <v>414</v>
      </c>
      <c r="D81" t="s">
        <v>413</v>
      </c>
      <c r="E81" t="s">
        <v>113</v>
      </c>
      <c r="F81" t="s">
        <v>410</v>
      </c>
      <c r="G81" t="s">
        <v>287</v>
      </c>
      <c r="H81">
        <v>13413</v>
      </c>
      <c r="I81" t="s">
        <v>701</v>
      </c>
      <c r="J81" t="s">
        <v>128</v>
      </c>
      <c r="K81" t="s">
        <v>702</v>
      </c>
      <c r="L81" t="s">
        <v>590</v>
      </c>
      <c r="M81" t="s">
        <v>412</v>
      </c>
      <c r="N81" t="s">
        <v>590</v>
      </c>
      <c r="O81" t="s">
        <v>703</v>
      </c>
      <c r="P81" t="s">
        <v>948</v>
      </c>
      <c r="Q81" t="s">
        <v>133</v>
      </c>
      <c r="R81" t="s">
        <v>949</v>
      </c>
      <c r="S81" t="s">
        <v>113</v>
      </c>
      <c r="T81" t="s">
        <v>950</v>
      </c>
      <c r="U81">
        <v>0</v>
      </c>
      <c r="V81" t="s">
        <v>951</v>
      </c>
    </row>
    <row r="82" spans="1:22" x14ac:dyDescent="0.3">
      <c r="A82">
        <v>2012</v>
      </c>
      <c r="B82">
        <v>30104</v>
      </c>
      <c r="C82" t="s">
        <v>480</v>
      </c>
      <c r="D82" t="s">
        <v>471</v>
      </c>
      <c r="E82" t="s">
        <v>113</v>
      </c>
      <c r="F82" t="s">
        <v>472</v>
      </c>
      <c r="G82" t="s">
        <v>343</v>
      </c>
      <c r="H82" t="s">
        <v>473</v>
      </c>
      <c r="I82" t="s">
        <v>474</v>
      </c>
      <c r="J82" t="s">
        <v>113</v>
      </c>
      <c r="K82" t="s">
        <v>475</v>
      </c>
      <c r="L82" t="s">
        <v>590</v>
      </c>
      <c r="M82" t="s">
        <v>476</v>
      </c>
      <c r="N82" t="s">
        <v>590</v>
      </c>
      <c r="O82" t="s">
        <v>796</v>
      </c>
      <c r="P82" t="s">
        <v>448</v>
      </c>
      <c r="Q82" t="s">
        <v>113</v>
      </c>
      <c r="R82" t="s">
        <v>797</v>
      </c>
      <c r="S82" t="s">
        <v>113</v>
      </c>
      <c r="T82" t="s">
        <v>798</v>
      </c>
      <c r="U82" t="s">
        <v>113</v>
      </c>
      <c r="V82" t="s">
        <v>799</v>
      </c>
    </row>
    <row r="83" spans="1:22" x14ac:dyDescent="0.3">
      <c r="A83">
        <v>2012</v>
      </c>
      <c r="B83">
        <v>29068</v>
      </c>
      <c r="C83" t="s">
        <v>1236</v>
      </c>
      <c r="D83" t="s">
        <v>1237</v>
      </c>
      <c r="E83" t="e">
        <v>#N/A</v>
      </c>
      <c r="F83" t="s">
        <v>1238</v>
      </c>
      <c r="G83" t="s">
        <v>202</v>
      </c>
      <c r="H83">
        <v>54115</v>
      </c>
      <c r="I83" t="s">
        <v>1239</v>
      </c>
      <c r="J83" t="s">
        <v>1240</v>
      </c>
      <c r="K83" t="s">
        <v>1241</v>
      </c>
      <c r="L83" t="e">
        <v>#N/A</v>
      </c>
      <c r="M83" t="s">
        <v>1242</v>
      </c>
      <c r="N83">
        <v>5032</v>
      </c>
      <c r="O83" t="s">
        <v>1243</v>
      </c>
      <c r="P83" t="s">
        <v>118</v>
      </c>
      <c r="Q83" t="s">
        <v>678</v>
      </c>
      <c r="R83" t="s">
        <v>1244</v>
      </c>
      <c r="S83" t="e">
        <v>#N/A</v>
      </c>
      <c r="T83" t="s">
        <v>1245</v>
      </c>
      <c r="U83">
        <v>5406</v>
      </c>
      <c r="V83" t="s">
        <v>1246</v>
      </c>
    </row>
    <row r="84" spans="1:22" x14ac:dyDescent="0.3">
      <c r="A84">
        <v>2012</v>
      </c>
      <c r="B84">
        <v>28932</v>
      </c>
      <c r="C84" t="s">
        <v>491</v>
      </c>
      <c r="D84" t="s">
        <v>492</v>
      </c>
      <c r="E84" t="s">
        <v>590</v>
      </c>
      <c r="F84" t="s">
        <v>493</v>
      </c>
      <c r="G84" t="s">
        <v>146</v>
      </c>
      <c r="H84">
        <v>23060</v>
      </c>
      <c r="I84" t="s">
        <v>892</v>
      </c>
      <c r="J84" t="s">
        <v>277</v>
      </c>
      <c r="K84" t="s">
        <v>763</v>
      </c>
      <c r="L84" t="s">
        <v>590</v>
      </c>
      <c r="M84" t="s">
        <v>893</v>
      </c>
      <c r="N84" t="s">
        <v>590</v>
      </c>
      <c r="O84" t="s">
        <v>894</v>
      </c>
      <c r="P84" t="s">
        <v>113</v>
      </c>
      <c r="Q84" t="s">
        <v>113</v>
      </c>
      <c r="R84" t="s">
        <v>113</v>
      </c>
      <c r="S84" t="s">
        <v>113</v>
      </c>
      <c r="T84" t="s">
        <v>113</v>
      </c>
      <c r="U84" t="s">
        <v>113</v>
      </c>
      <c r="V84" t="s">
        <v>113</v>
      </c>
    </row>
    <row r="85" spans="1:22" x14ac:dyDescent="0.3">
      <c r="A85">
        <v>2012</v>
      </c>
      <c r="B85">
        <v>32700</v>
      </c>
      <c r="C85" t="s">
        <v>456</v>
      </c>
      <c r="D85" t="s">
        <v>452</v>
      </c>
      <c r="E85" t="s">
        <v>590</v>
      </c>
      <c r="F85" t="s">
        <v>453</v>
      </c>
      <c r="G85" t="s">
        <v>35</v>
      </c>
      <c r="H85" t="s">
        <v>454</v>
      </c>
      <c r="I85" t="s">
        <v>411</v>
      </c>
      <c r="J85" t="s">
        <v>276</v>
      </c>
      <c r="K85" t="s">
        <v>1214</v>
      </c>
      <c r="L85" t="s">
        <v>590</v>
      </c>
      <c r="M85" t="s">
        <v>1215</v>
      </c>
      <c r="N85">
        <v>6517</v>
      </c>
      <c r="O85" t="s">
        <v>1216</v>
      </c>
      <c r="P85" t="s">
        <v>772</v>
      </c>
      <c r="Q85" t="s">
        <v>113</v>
      </c>
      <c r="R85" t="s">
        <v>773</v>
      </c>
      <c r="S85" t="s">
        <v>113</v>
      </c>
      <c r="T85" t="s">
        <v>455</v>
      </c>
      <c r="U85">
        <v>1717</v>
      </c>
      <c r="V85" t="s">
        <v>774</v>
      </c>
    </row>
    <row r="86" spans="1:22" x14ac:dyDescent="0.3">
      <c r="A86">
        <v>2012</v>
      </c>
      <c r="B86">
        <v>33898</v>
      </c>
      <c r="C86" t="s">
        <v>430</v>
      </c>
      <c r="D86" t="s">
        <v>431</v>
      </c>
      <c r="E86" t="s">
        <v>432</v>
      </c>
      <c r="F86" t="s">
        <v>116</v>
      </c>
      <c r="G86" t="s">
        <v>117</v>
      </c>
      <c r="H86">
        <v>17105</v>
      </c>
      <c r="I86" t="s">
        <v>433</v>
      </c>
      <c r="J86" t="s">
        <v>434</v>
      </c>
      <c r="K86" t="s">
        <v>435</v>
      </c>
      <c r="L86" t="s">
        <v>590</v>
      </c>
      <c r="M86" t="s">
        <v>436</v>
      </c>
      <c r="N86">
        <v>3071</v>
      </c>
      <c r="O86" t="s">
        <v>437</v>
      </c>
      <c r="P86" t="s">
        <v>113</v>
      </c>
      <c r="Q86" t="s">
        <v>113</v>
      </c>
      <c r="R86" t="s">
        <v>113</v>
      </c>
      <c r="S86" t="s">
        <v>113</v>
      </c>
      <c r="T86" t="s">
        <v>113</v>
      </c>
      <c r="U86" t="s">
        <v>113</v>
      </c>
      <c r="V86" t="s">
        <v>113</v>
      </c>
    </row>
    <row r="87" spans="1:22" x14ac:dyDescent="0.3">
      <c r="A87">
        <v>2012</v>
      </c>
      <c r="B87">
        <v>37478</v>
      </c>
      <c r="C87" t="s">
        <v>481</v>
      </c>
      <c r="D87" t="s">
        <v>471</v>
      </c>
      <c r="E87" t="s">
        <v>113</v>
      </c>
      <c r="F87" t="s">
        <v>472</v>
      </c>
      <c r="G87" t="s">
        <v>343</v>
      </c>
      <c r="H87" t="s">
        <v>473</v>
      </c>
      <c r="I87" t="s">
        <v>474</v>
      </c>
      <c r="J87" t="s">
        <v>113</v>
      </c>
      <c r="K87" t="s">
        <v>475</v>
      </c>
      <c r="L87" t="s">
        <v>590</v>
      </c>
      <c r="M87" t="s">
        <v>476</v>
      </c>
      <c r="N87" t="s">
        <v>590</v>
      </c>
      <c r="O87" t="s">
        <v>796</v>
      </c>
      <c r="P87" t="s">
        <v>448</v>
      </c>
      <c r="Q87" t="s">
        <v>113</v>
      </c>
      <c r="R87" t="s">
        <v>797</v>
      </c>
      <c r="S87" t="s">
        <v>113</v>
      </c>
      <c r="T87" t="s">
        <v>798</v>
      </c>
      <c r="U87" t="s">
        <v>113</v>
      </c>
      <c r="V87" t="s">
        <v>799</v>
      </c>
    </row>
    <row r="88" spans="1:22" x14ac:dyDescent="0.3">
      <c r="A88">
        <v>2012</v>
      </c>
      <c r="B88">
        <v>37257</v>
      </c>
      <c r="C88" t="s">
        <v>285</v>
      </c>
      <c r="D88" t="s">
        <v>1247</v>
      </c>
      <c r="E88">
        <v>0</v>
      </c>
      <c r="F88" t="s">
        <v>1029</v>
      </c>
      <c r="G88" t="s">
        <v>202</v>
      </c>
      <c r="H88">
        <v>53596</v>
      </c>
      <c r="I88" t="s">
        <v>914</v>
      </c>
      <c r="J88">
        <v>0</v>
      </c>
      <c r="K88" t="s">
        <v>447</v>
      </c>
      <c r="L88" t="s">
        <v>590</v>
      </c>
      <c r="M88" t="s">
        <v>1248</v>
      </c>
      <c r="N88">
        <v>0</v>
      </c>
      <c r="O88" t="s">
        <v>915</v>
      </c>
      <c r="P88" t="s">
        <v>448</v>
      </c>
      <c r="Q88">
        <v>0</v>
      </c>
      <c r="R88" t="s">
        <v>1249</v>
      </c>
      <c r="S88" t="s">
        <v>113</v>
      </c>
      <c r="T88" t="s">
        <v>1250</v>
      </c>
      <c r="U88" t="s">
        <v>113</v>
      </c>
      <c r="V88" t="s">
        <v>1251</v>
      </c>
    </row>
    <row r="89" spans="1:22" x14ac:dyDescent="0.3">
      <c r="A89">
        <v>2012</v>
      </c>
      <c r="B89">
        <v>36064</v>
      </c>
      <c r="C89" t="s">
        <v>470</v>
      </c>
      <c r="D89" t="s">
        <v>462</v>
      </c>
      <c r="E89" t="s">
        <v>590</v>
      </c>
      <c r="F89" t="s">
        <v>464</v>
      </c>
      <c r="G89" t="s">
        <v>197</v>
      </c>
      <c r="H89" t="s">
        <v>465</v>
      </c>
      <c r="I89" t="s">
        <v>466</v>
      </c>
      <c r="J89" t="s">
        <v>249</v>
      </c>
      <c r="K89" t="s">
        <v>853</v>
      </c>
      <c r="L89" t="s">
        <v>590</v>
      </c>
      <c r="M89" t="s">
        <v>467</v>
      </c>
      <c r="N89" t="s">
        <v>590</v>
      </c>
      <c r="O89" t="s">
        <v>468</v>
      </c>
      <c r="P89" t="s">
        <v>113</v>
      </c>
      <c r="Q89" t="s">
        <v>113</v>
      </c>
      <c r="R89" t="s">
        <v>113</v>
      </c>
      <c r="S89" t="s">
        <v>113</v>
      </c>
      <c r="T89" t="s">
        <v>113</v>
      </c>
      <c r="U89" t="s">
        <v>113</v>
      </c>
      <c r="V89" t="s">
        <v>113</v>
      </c>
    </row>
    <row r="90" spans="1:22" x14ac:dyDescent="0.3">
      <c r="A90">
        <v>2012</v>
      </c>
      <c r="B90">
        <v>37710</v>
      </c>
      <c r="C90" t="s">
        <v>328</v>
      </c>
      <c r="D90" t="s">
        <v>327</v>
      </c>
      <c r="E90" t="s">
        <v>590</v>
      </c>
      <c r="F90" t="s">
        <v>329</v>
      </c>
      <c r="G90" t="s">
        <v>256</v>
      </c>
      <c r="H90">
        <v>92701</v>
      </c>
      <c r="I90" t="s">
        <v>330</v>
      </c>
      <c r="J90">
        <v>0</v>
      </c>
      <c r="K90" t="s">
        <v>331</v>
      </c>
      <c r="L90" t="s">
        <v>590</v>
      </c>
      <c r="M90">
        <v>7145607826</v>
      </c>
      <c r="N90" t="s">
        <v>590</v>
      </c>
      <c r="O90" t="s">
        <v>332</v>
      </c>
      <c r="P90" t="s">
        <v>690</v>
      </c>
      <c r="Q90" t="s">
        <v>276</v>
      </c>
      <c r="R90" t="s">
        <v>916</v>
      </c>
      <c r="S90" t="s">
        <v>113</v>
      </c>
      <c r="T90" t="s">
        <v>917</v>
      </c>
      <c r="U90" t="s">
        <v>113</v>
      </c>
      <c r="V90" t="s">
        <v>918</v>
      </c>
    </row>
    <row r="91" spans="1:22" x14ac:dyDescent="0.3">
      <c r="A91">
        <v>2012</v>
      </c>
      <c r="B91">
        <v>35696</v>
      </c>
      <c r="C91" t="s">
        <v>1018</v>
      </c>
      <c r="D91" t="s">
        <v>953</v>
      </c>
      <c r="E91">
        <v>0</v>
      </c>
      <c r="F91" t="s">
        <v>954</v>
      </c>
      <c r="G91" t="s">
        <v>117</v>
      </c>
      <c r="H91">
        <v>19438</v>
      </c>
      <c r="I91" t="s">
        <v>764</v>
      </c>
      <c r="J91">
        <v>0</v>
      </c>
      <c r="K91" t="s">
        <v>955</v>
      </c>
      <c r="L91">
        <v>0</v>
      </c>
      <c r="M91" t="s">
        <v>956</v>
      </c>
      <c r="N91">
        <v>0</v>
      </c>
      <c r="O91" t="s">
        <v>957</v>
      </c>
      <c r="P91" t="s">
        <v>821</v>
      </c>
      <c r="Q91">
        <v>0</v>
      </c>
      <c r="R91" t="s">
        <v>958</v>
      </c>
      <c r="S91">
        <v>0</v>
      </c>
      <c r="T91" t="s">
        <v>959</v>
      </c>
      <c r="U91">
        <v>0</v>
      </c>
      <c r="V91" t="s">
        <v>960</v>
      </c>
    </row>
    <row r="92" spans="1:22" x14ac:dyDescent="0.3">
      <c r="A92">
        <v>2012</v>
      </c>
      <c r="B92">
        <v>36145</v>
      </c>
      <c r="C92" t="s">
        <v>588</v>
      </c>
      <c r="D92" t="s">
        <v>579</v>
      </c>
      <c r="E92" t="s">
        <v>590</v>
      </c>
      <c r="F92" t="s">
        <v>220</v>
      </c>
      <c r="G92" t="s">
        <v>343</v>
      </c>
      <c r="H92" t="s">
        <v>581</v>
      </c>
      <c r="I92" t="s">
        <v>433</v>
      </c>
      <c r="J92" t="s">
        <v>319</v>
      </c>
      <c r="K92" t="s">
        <v>1217</v>
      </c>
      <c r="L92" t="s">
        <v>590</v>
      </c>
      <c r="M92" t="s">
        <v>1218</v>
      </c>
      <c r="N92" t="s">
        <v>590</v>
      </c>
      <c r="O92" t="s">
        <v>1219</v>
      </c>
      <c r="P92" t="s">
        <v>1220</v>
      </c>
      <c r="Q92" t="s">
        <v>318</v>
      </c>
      <c r="R92" t="s">
        <v>1221</v>
      </c>
      <c r="S92" t="s">
        <v>113</v>
      </c>
      <c r="T92" t="s">
        <v>1222</v>
      </c>
      <c r="U92" t="s">
        <v>113</v>
      </c>
      <c r="V92" t="s">
        <v>1223</v>
      </c>
    </row>
    <row r="93" spans="1:22" x14ac:dyDescent="0.3">
      <c r="A93">
        <v>2012</v>
      </c>
      <c r="B93">
        <v>44393</v>
      </c>
      <c r="C93" t="s">
        <v>571</v>
      </c>
      <c r="D93" t="s">
        <v>688</v>
      </c>
      <c r="E93" t="s">
        <v>689</v>
      </c>
      <c r="F93" t="s">
        <v>269</v>
      </c>
      <c r="G93" t="s">
        <v>270</v>
      </c>
      <c r="H93" t="s">
        <v>564</v>
      </c>
      <c r="I93" t="s">
        <v>690</v>
      </c>
      <c r="J93">
        <v>0</v>
      </c>
      <c r="K93" t="s">
        <v>691</v>
      </c>
      <c r="L93" t="s">
        <v>590</v>
      </c>
      <c r="M93" t="s">
        <v>692</v>
      </c>
      <c r="N93">
        <v>0</v>
      </c>
      <c r="O93" t="s">
        <v>693</v>
      </c>
      <c r="P93" t="s">
        <v>694</v>
      </c>
      <c r="Q93" t="s">
        <v>113</v>
      </c>
      <c r="R93" t="s">
        <v>1005</v>
      </c>
      <c r="S93" t="s">
        <v>113</v>
      </c>
      <c r="T93" t="s">
        <v>695</v>
      </c>
      <c r="U93" t="s">
        <v>113</v>
      </c>
      <c r="V93" t="s">
        <v>1006</v>
      </c>
    </row>
    <row r="94" spans="1:22" x14ac:dyDescent="0.3">
      <c r="A94">
        <v>2012</v>
      </c>
      <c r="B94">
        <v>42978</v>
      </c>
      <c r="C94" t="s">
        <v>214</v>
      </c>
      <c r="D94" t="s">
        <v>215</v>
      </c>
      <c r="E94" t="s">
        <v>590</v>
      </c>
      <c r="F94" t="s">
        <v>175</v>
      </c>
      <c r="G94" t="s">
        <v>103</v>
      </c>
      <c r="H94">
        <v>30339</v>
      </c>
      <c r="I94" t="s">
        <v>210</v>
      </c>
      <c r="J94" t="s">
        <v>216</v>
      </c>
      <c r="K94" t="s">
        <v>212</v>
      </c>
      <c r="L94" t="s">
        <v>590</v>
      </c>
      <c r="M94">
        <v>7707632058</v>
      </c>
      <c r="N94" t="s">
        <v>590</v>
      </c>
      <c r="O94" t="s">
        <v>213</v>
      </c>
      <c r="P94" t="s">
        <v>1025</v>
      </c>
      <c r="Q94" t="s">
        <v>113</v>
      </c>
      <c r="R94" t="s">
        <v>1026</v>
      </c>
      <c r="S94" t="s">
        <v>113</v>
      </c>
      <c r="T94" t="s">
        <v>113</v>
      </c>
      <c r="U94" t="s">
        <v>113</v>
      </c>
      <c r="V94" t="s">
        <v>1027</v>
      </c>
    </row>
    <row r="95" spans="1:22" x14ac:dyDescent="0.3">
      <c r="A95">
        <v>2012</v>
      </c>
      <c r="B95">
        <v>40703</v>
      </c>
      <c r="C95" t="s">
        <v>523</v>
      </c>
      <c r="D95" t="s">
        <v>521</v>
      </c>
      <c r="E95" t="s">
        <v>590</v>
      </c>
      <c r="F95" t="s">
        <v>122</v>
      </c>
      <c r="G95" t="s">
        <v>123</v>
      </c>
      <c r="H95">
        <v>32258</v>
      </c>
      <c r="I95" t="s">
        <v>1196</v>
      </c>
      <c r="J95">
        <v>0</v>
      </c>
      <c r="K95" t="s">
        <v>1197</v>
      </c>
      <c r="L95" t="s">
        <v>590</v>
      </c>
      <c r="M95" t="s">
        <v>1198</v>
      </c>
      <c r="N95" t="s">
        <v>590</v>
      </c>
      <c r="O95" t="s">
        <v>1199</v>
      </c>
      <c r="P95" t="s">
        <v>113</v>
      </c>
      <c r="Q95" t="s">
        <v>113</v>
      </c>
      <c r="R95" t="s">
        <v>113</v>
      </c>
      <c r="S95" t="s">
        <v>113</v>
      </c>
      <c r="T95">
        <v>0</v>
      </c>
      <c r="U95" t="s">
        <v>113</v>
      </c>
      <c r="V95" t="s">
        <v>113</v>
      </c>
    </row>
    <row r="96" spans="1:22" x14ac:dyDescent="0.3">
      <c r="A96">
        <v>2012</v>
      </c>
      <c r="B96">
        <v>41459</v>
      </c>
      <c r="C96" t="s">
        <v>96</v>
      </c>
      <c r="D96" t="s">
        <v>97</v>
      </c>
      <c r="E96" t="s">
        <v>590</v>
      </c>
      <c r="F96" t="s">
        <v>98</v>
      </c>
      <c r="G96" t="s">
        <v>99</v>
      </c>
      <c r="H96">
        <v>66048</v>
      </c>
      <c r="I96" t="s">
        <v>933</v>
      </c>
      <c r="J96">
        <v>0</v>
      </c>
      <c r="K96" t="s">
        <v>934</v>
      </c>
      <c r="L96" t="s">
        <v>590</v>
      </c>
      <c r="M96" t="s">
        <v>100</v>
      </c>
      <c r="N96">
        <v>4635</v>
      </c>
      <c r="O96" t="s">
        <v>101</v>
      </c>
      <c r="P96" t="s">
        <v>933</v>
      </c>
      <c r="Q96" t="s">
        <v>113</v>
      </c>
      <c r="R96" t="s">
        <v>934</v>
      </c>
      <c r="S96" t="s">
        <v>113</v>
      </c>
      <c r="T96" t="s">
        <v>935</v>
      </c>
      <c r="U96">
        <v>4635</v>
      </c>
      <c r="V96" t="s">
        <v>101</v>
      </c>
    </row>
    <row r="97" spans="1:22" x14ac:dyDescent="0.3">
      <c r="A97">
        <v>2012</v>
      </c>
      <c r="B97">
        <v>39217</v>
      </c>
      <c r="C97" t="s">
        <v>926</v>
      </c>
      <c r="D97" t="s">
        <v>1247</v>
      </c>
      <c r="E97">
        <v>0</v>
      </c>
      <c r="F97" t="s">
        <v>1029</v>
      </c>
      <c r="G97" t="s">
        <v>202</v>
      </c>
      <c r="H97">
        <v>53596</v>
      </c>
      <c r="I97" t="s">
        <v>914</v>
      </c>
      <c r="J97" t="e">
        <v>#N/A</v>
      </c>
      <c r="K97" t="s">
        <v>447</v>
      </c>
      <c r="L97">
        <v>0</v>
      </c>
      <c r="M97" t="s">
        <v>1248</v>
      </c>
      <c r="N97">
        <v>0</v>
      </c>
      <c r="O97" t="s">
        <v>915</v>
      </c>
      <c r="P97" t="s">
        <v>448</v>
      </c>
      <c r="Q97">
        <v>0</v>
      </c>
      <c r="R97" t="s">
        <v>1249</v>
      </c>
      <c r="S97" t="e">
        <v>#N/A</v>
      </c>
      <c r="T97" t="s">
        <v>1250</v>
      </c>
      <c r="U97" t="e">
        <v>#N/A</v>
      </c>
      <c r="V97" t="s">
        <v>1251</v>
      </c>
    </row>
    <row r="98" spans="1:22" x14ac:dyDescent="0.3">
      <c r="A98">
        <v>2012</v>
      </c>
      <c r="B98">
        <v>40649</v>
      </c>
      <c r="C98" t="s">
        <v>929</v>
      </c>
      <c r="D98" t="s">
        <v>869</v>
      </c>
      <c r="E98" t="s">
        <v>930</v>
      </c>
      <c r="F98" t="s">
        <v>870</v>
      </c>
      <c r="G98" t="s">
        <v>181</v>
      </c>
      <c r="H98" t="s">
        <v>931</v>
      </c>
      <c r="I98" t="s">
        <v>203</v>
      </c>
      <c r="J98">
        <v>0</v>
      </c>
      <c r="K98" t="s">
        <v>872</v>
      </c>
      <c r="L98">
        <v>0</v>
      </c>
      <c r="M98" t="s">
        <v>873</v>
      </c>
      <c r="N98" t="e">
        <v>#N/A</v>
      </c>
      <c r="O98" t="s">
        <v>874</v>
      </c>
      <c r="P98" t="s">
        <v>932</v>
      </c>
      <c r="Q98">
        <v>0</v>
      </c>
      <c r="R98" t="s">
        <v>876</v>
      </c>
      <c r="S98">
        <v>0</v>
      </c>
      <c r="T98" t="s">
        <v>877</v>
      </c>
      <c r="U98" t="e">
        <v>#N/A</v>
      </c>
      <c r="V98" t="s">
        <v>878</v>
      </c>
    </row>
    <row r="99" spans="1:22" x14ac:dyDescent="0.3">
      <c r="A99">
        <v>2012</v>
      </c>
      <c r="B99">
        <v>44377</v>
      </c>
      <c r="C99" t="s">
        <v>393</v>
      </c>
      <c r="D99" t="s">
        <v>394</v>
      </c>
      <c r="E99" t="s">
        <v>590</v>
      </c>
      <c r="F99" t="s">
        <v>395</v>
      </c>
      <c r="G99" t="s">
        <v>321</v>
      </c>
      <c r="H99">
        <v>27823</v>
      </c>
      <c r="I99" t="s">
        <v>396</v>
      </c>
      <c r="J99" t="s">
        <v>397</v>
      </c>
      <c r="K99" t="s">
        <v>398</v>
      </c>
      <c r="L99" t="s">
        <v>590</v>
      </c>
      <c r="M99" t="s">
        <v>399</v>
      </c>
      <c r="N99">
        <v>159</v>
      </c>
      <c r="O99" t="s">
        <v>943</v>
      </c>
      <c r="P99" t="s">
        <v>113</v>
      </c>
      <c r="Q99" t="s">
        <v>113</v>
      </c>
      <c r="R99" t="s">
        <v>113</v>
      </c>
      <c r="S99" t="s">
        <v>113</v>
      </c>
      <c r="T99" t="s">
        <v>113</v>
      </c>
      <c r="U99" t="s">
        <v>113</v>
      </c>
      <c r="V99" t="s">
        <v>113</v>
      </c>
    </row>
    <row r="100" spans="1:22" x14ac:dyDescent="0.3">
      <c r="A100">
        <v>2012</v>
      </c>
      <c r="B100">
        <v>39306</v>
      </c>
      <c r="C100" t="s">
        <v>1019</v>
      </c>
      <c r="D100" t="s">
        <v>1020</v>
      </c>
      <c r="E100" t="e">
        <v>#N/A</v>
      </c>
      <c r="F100" t="s">
        <v>1021</v>
      </c>
      <c r="G100" t="s">
        <v>264</v>
      </c>
      <c r="H100">
        <v>60168</v>
      </c>
      <c r="I100" t="s">
        <v>382</v>
      </c>
      <c r="J100" t="s">
        <v>459</v>
      </c>
      <c r="K100" t="s">
        <v>1022</v>
      </c>
      <c r="L100" t="e">
        <v>#N/A</v>
      </c>
      <c r="M100" t="s">
        <v>1023</v>
      </c>
      <c r="N100" t="e">
        <v>#N/A</v>
      </c>
      <c r="O100" t="s">
        <v>1024</v>
      </c>
      <c r="P100" t="s">
        <v>293</v>
      </c>
      <c r="Q100" t="e">
        <v>#N/A</v>
      </c>
      <c r="R100" t="s">
        <v>1252</v>
      </c>
      <c r="S100" t="e">
        <v>#N/A</v>
      </c>
      <c r="T100" t="s">
        <v>1253</v>
      </c>
      <c r="U100" t="e">
        <v>#N/A</v>
      </c>
      <c r="V100" t="s">
        <v>1254</v>
      </c>
    </row>
    <row r="101" spans="1:22" x14ac:dyDescent="0.3">
      <c r="A101">
        <v>2012</v>
      </c>
      <c r="B101">
        <v>10847</v>
      </c>
      <c r="C101" t="s">
        <v>671</v>
      </c>
      <c r="D101" t="s">
        <v>672</v>
      </c>
      <c r="E101">
        <v>0</v>
      </c>
      <c r="F101" t="s">
        <v>126</v>
      </c>
      <c r="G101" t="s">
        <v>202</v>
      </c>
      <c r="H101">
        <v>53705</v>
      </c>
      <c r="I101" t="s">
        <v>673</v>
      </c>
      <c r="J101">
        <v>0</v>
      </c>
      <c r="K101" t="s">
        <v>674</v>
      </c>
      <c r="L101">
        <v>0</v>
      </c>
      <c r="M101" t="s">
        <v>675</v>
      </c>
      <c r="N101">
        <v>0</v>
      </c>
      <c r="O101" t="s">
        <v>676</v>
      </c>
      <c r="P101" t="s">
        <v>677</v>
      </c>
      <c r="Q101" t="s">
        <v>678</v>
      </c>
      <c r="R101" t="s">
        <v>679</v>
      </c>
      <c r="S101">
        <v>0</v>
      </c>
      <c r="T101" t="s">
        <v>680</v>
      </c>
      <c r="U101">
        <v>0</v>
      </c>
      <c r="V101" t="s">
        <v>681</v>
      </c>
    </row>
    <row r="102" spans="1:22" x14ac:dyDescent="0.3">
      <c r="A102">
        <v>2012</v>
      </c>
      <c r="B102">
        <v>10367</v>
      </c>
      <c r="C102" t="s">
        <v>1255</v>
      </c>
      <c r="D102" t="s">
        <v>1139</v>
      </c>
      <c r="E102" t="s">
        <v>113</v>
      </c>
      <c r="F102" t="s">
        <v>1140</v>
      </c>
      <c r="G102" t="s">
        <v>163</v>
      </c>
      <c r="H102">
        <v>77040</v>
      </c>
      <c r="I102" t="s">
        <v>1141</v>
      </c>
      <c r="J102" t="s">
        <v>1142</v>
      </c>
      <c r="K102" t="s">
        <v>1143</v>
      </c>
      <c r="L102" t="e">
        <v>#N/A</v>
      </c>
      <c r="M102" t="s">
        <v>1144</v>
      </c>
      <c r="N102">
        <v>2808</v>
      </c>
      <c r="O102" t="s">
        <v>1145</v>
      </c>
      <c r="P102" t="s">
        <v>1256</v>
      </c>
      <c r="Q102" t="e">
        <v>#N/A</v>
      </c>
      <c r="R102" t="s">
        <v>1257</v>
      </c>
      <c r="S102" t="e">
        <v>#N/A</v>
      </c>
      <c r="T102" t="s">
        <v>1258</v>
      </c>
      <c r="U102" t="e">
        <v>#N/A</v>
      </c>
      <c r="V102" t="s">
        <v>1259</v>
      </c>
    </row>
    <row r="103" spans="1:22" x14ac:dyDescent="0.3">
      <c r="A103">
        <v>2012</v>
      </c>
      <c r="B103">
        <v>10915</v>
      </c>
      <c r="C103" t="s">
        <v>1260</v>
      </c>
      <c r="D103" t="s">
        <v>1261</v>
      </c>
      <c r="E103" t="s">
        <v>1262</v>
      </c>
      <c r="F103" t="s">
        <v>1263</v>
      </c>
      <c r="G103" t="s">
        <v>264</v>
      </c>
      <c r="H103">
        <v>60601</v>
      </c>
      <c r="I103" t="s">
        <v>317</v>
      </c>
      <c r="J103" t="s">
        <v>318</v>
      </c>
      <c r="K103" t="s">
        <v>1264</v>
      </c>
      <c r="L103" t="e">
        <v>#N/A</v>
      </c>
      <c r="M103" t="s">
        <v>1265</v>
      </c>
      <c r="N103" t="e">
        <v>#N/A</v>
      </c>
      <c r="O103" t="s">
        <v>1266</v>
      </c>
      <c r="P103" t="s">
        <v>1267</v>
      </c>
      <c r="Q103" t="e">
        <v>#N/A</v>
      </c>
      <c r="R103" t="s">
        <v>1268</v>
      </c>
      <c r="S103" t="e">
        <v>#N/A</v>
      </c>
      <c r="T103" t="s">
        <v>1269</v>
      </c>
      <c r="U103" t="e">
        <v>#N/A</v>
      </c>
      <c r="V103" t="s">
        <v>1270</v>
      </c>
    </row>
    <row r="104" spans="1:22" x14ac:dyDescent="0.3">
      <c r="A104">
        <v>2012</v>
      </c>
      <c r="B104">
        <v>10646</v>
      </c>
      <c r="C104" t="s">
        <v>383</v>
      </c>
      <c r="D104" t="s">
        <v>1271</v>
      </c>
      <c r="E104" t="s">
        <v>1272</v>
      </c>
      <c r="F104" t="s">
        <v>384</v>
      </c>
      <c r="G104" t="s">
        <v>296</v>
      </c>
      <c r="H104">
        <v>45202</v>
      </c>
      <c r="I104" t="s">
        <v>652</v>
      </c>
      <c r="J104" t="s">
        <v>113</v>
      </c>
      <c r="K104" t="s">
        <v>653</v>
      </c>
      <c r="L104" t="s">
        <v>113</v>
      </c>
      <c r="M104" t="s">
        <v>654</v>
      </c>
      <c r="N104" t="s">
        <v>113</v>
      </c>
      <c r="O104" t="s">
        <v>655</v>
      </c>
      <c r="P104" t="s">
        <v>113</v>
      </c>
      <c r="Q104" t="s">
        <v>113</v>
      </c>
      <c r="R104" t="s">
        <v>113</v>
      </c>
      <c r="S104" t="s">
        <v>113</v>
      </c>
      <c r="T104">
        <v>0</v>
      </c>
      <c r="U104">
        <v>0</v>
      </c>
      <c r="V104">
        <v>0</v>
      </c>
    </row>
    <row r="105" spans="1:22" x14ac:dyDescent="0.3">
      <c r="A105">
        <v>2012</v>
      </c>
      <c r="B105">
        <v>10054</v>
      </c>
      <c r="C105" t="s">
        <v>1273</v>
      </c>
      <c r="D105" t="s">
        <v>1274</v>
      </c>
      <c r="E105">
        <v>0</v>
      </c>
      <c r="F105" t="s">
        <v>1275</v>
      </c>
      <c r="G105" t="s">
        <v>1276</v>
      </c>
      <c r="H105">
        <v>31204</v>
      </c>
      <c r="I105" t="s">
        <v>1277</v>
      </c>
      <c r="J105" t="s">
        <v>133</v>
      </c>
      <c r="K105" t="s">
        <v>1278</v>
      </c>
      <c r="L105">
        <v>0</v>
      </c>
      <c r="M105" t="s">
        <v>1279</v>
      </c>
      <c r="N105">
        <v>0</v>
      </c>
      <c r="O105" t="s">
        <v>1280</v>
      </c>
      <c r="P105" t="s">
        <v>1281</v>
      </c>
      <c r="Q105" t="s">
        <v>1282</v>
      </c>
      <c r="R105" t="s">
        <v>1283</v>
      </c>
      <c r="S105">
        <v>0</v>
      </c>
      <c r="T105" t="s">
        <v>1284</v>
      </c>
      <c r="U105">
        <v>0</v>
      </c>
      <c r="V105" t="s">
        <v>1285</v>
      </c>
    </row>
    <row r="106" spans="1:22" x14ac:dyDescent="0.3">
      <c r="A106">
        <v>2012</v>
      </c>
      <c r="B106">
        <v>10804</v>
      </c>
      <c r="C106" t="s">
        <v>1034</v>
      </c>
      <c r="D106" t="s">
        <v>1035</v>
      </c>
      <c r="E106" t="s">
        <v>113</v>
      </c>
      <c r="F106" t="s">
        <v>1036</v>
      </c>
      <c r="G106" t="s">
        <v>158</v>
      </c>
      <c r="H106">
        <v>50322</v>
      </c>
      <c r="I106" t="s">
        <v>1037</v>
      </c>
      <c r="J106" t="s">
        <v>276</v>
      </c>
      <c r="K106" t="s">
        <v>1038</v>
      </c>
      <c r="L106" t="e">
        <v>#N/A</v>
      </c>
      <c r="M106" t="s">
        <v>1039</v>
      </c>
      <c r="N106" t="s">
        <v>113</v>
      </c>
      <c r="O106" t="s">
        <v>1040</v>
      </c>
      <c r="P106" t="s">
        <v>317</v>
      </c>
      <c r="Q106" t="s">
        <v>297</v>
      </c>
      <c r="R106" t="s">
        <v>1041</v>
      </c>
      <c r="S106" t="e">
        <v>#N/A</v>
      </c>
      <c r="T106" t="s">
        <v>1042</v>
      </c>
      <c r="U106" t="s">
        <v>113</v>
      </c>
      <c r="V106" t="s">
        <v>1043</v>
      </c>
    </row>
    <row r="107" spans="1:22" x14ac:dyDescent="0.3">
      <c r="A107">
        <v>2012</v>
      </c>
      <c r="B107">
        <v>10784</v>
      </c>
      <c r="C107" t="s">
        <v>661</v>
      </c>
      <c r="D107" t="s">
        <v>662</v>
      </c>
      <c r="E107" t="s">
        <v>111</v>
      </c>
      <c r="F107" t="s">
        <v>112</v>
      </c>
      <c r="G107" t="s">
        <v>103</v>
      </c>
      <c r="H107">
        <v>30005</v>
      </c>
      <c r="I107" t="s">
        <v>663</v>
      </c>
      <c r="J107" t="s">
        <v>664</v>
      </c>
      <c r="K107" t="s">
        <v>665</v>
      </c>
      <c r="L107">
        <v>0</v>
      </c>
      <c r="M107" t="s">
        <v>666</v>
      </c>
      <c r="N107">
        <v>0</v>
      </c>
      <c r="O107" t="s">
        <v>667</v>
      </c>
      <c r="P107" t="s">
        <v>204</v>
      </c>
      <c r="Q107" t="s">
        <v>664</v>
      </c>
      <c r="R107" t="s">
        <v>668</v>
      </c>
      <c r="S107">
        <v>0</v>
      </c>
      <c r="T107" t="s">
        <v>669</v>
      </c>
      <c r="U107">
        <v>0</v>
      </c>
      <c r="V107" t="s">
        <v>670</v>
      </c>
    </row>
    <row r="108" spans="1:22" x14ac:dyDescent="0.3">
      <c r="A108">
        <v>2012</v>
      </c>
      <c r="B108">
        <v>10019</v>
      </c>
      <c r="C108" t="s">
        <v>340</v>
      </c>
      <c r="D108" t="s">
        <v>341</v>
      </c>
      <c r="E108" t="s">
        <v>590</v>
      </c>
      <c r="F108" t="s">
        <v>342</v>
      </c>
      <c r="G108" t="s">
        <v>343</v>
      </c>
      <c r="H108" t="s">
        <v>344</v>
      </c>
      <c r="I108" t="s">
        <v>345</v>
      </c>
      <c r="J108" t="s">
        <v>128</v>
      </c>
      <c r="K108" t="s">
        <v>346</v>
      </c>
      <c r="L108" t="s">
        <v>590</v>
      </c>
      <c r="M108" t="s">
        <v>347</v>
      </c>
      <c r="N108" t="s">
        <v>590</v>
      </c>
      <c r="O108" t="s">
        <v>348</v>
      </c>
      <c r="P108" t="s">
        <v>113</v>
      </c>
      <c r="Q108" t="s">
        <v>113</v>
      </c>
      <c r="R108" t="s">
        <v>113</v>
      </c>
      <c r="S108" t="s">
        <v>113</v>
      </c>
      <c r="T108" t="s">
        <v>113</v>
      </c>
      <c r="U108" t="s">
        <v>113</v>
      </c>
      <c r="V108" t="s">
        <v>113</v>
      </c>
    </row>
    <row r="109" spans="1:22" x14ac:dyDescent="0.3">
      <c r="A109">
        <v>2012</v>
      </c>
      <c r="B109">
        <v>10510</v>
      </c>
      <c r="C109" t="s">
        <v>129</v>
      </c>
      <c r="D109" t="s">
        <v>130</v>
      </c>
      <c r="E109" t="s">
        <v>131</v>
      </c>
      <c r="F109" t="s">
        <v>132</v>
      </c>
      <c r="G109" t="s">
        <v>123</v>
      </c>
      <c r="H109">
        <v>32246</v>
      </c>
      <c r="I109" t="s">
        <v>1030</v>
      </c>
      <c r="J109" t="s">
        <v>459</v>
      </c>
      <c r="K109" t="s">
        <v>648</v>
      </c>
      <c r="L109" t="s">
        <v>649</v>
      </c>
      <c r="M109" t="s">
        <v>650</v>
      </c>
      <c r="N109" t="s">
        <v>590</v>
      </c>
      <c r="O109" t="s">
        <v>651</v>
      </c>
      <c r="P109" t="s">
        <v>659</v>
      </c>
      <c r="Q109">
        <v>0</v>
      </c>
      <c r="R109" t="s">
        <v>1031</v>
      </c>
      <c r="S109">
        <v>0</v>
      </c>
      <c r="T109" t="s">
        <v>1032</v>
      </c>
      <c r="U109" t="s">
        <v>113</v>
      </c>
      <c r="V109" t="s">
        <v>1033</v>
      </c>
    </row>
    <row r="110" spans="1:22" x14ac:dyDescent="0.3">
      <c r="A110">
        <v>2012</v>
      </c>
      <c r="B110">
        <v>10945</v>
      </c>
      <c r="C110" t="s">
        <v>1286</v>
      </c>
      <c r="D110" t="s">
        <v>449</v>
      </c>
      <c r="E110">
        <v>0</v>
      </c>
      <c r="F110" t="s">
        <v>286</v>
      </c>
      <c r="G110" t="s">
        <v>287</v>
      </c>
      <c r="H110">
        <v>10169</v>
      </c>
      <c r="I110" t="s">
        <v>293</v>
      </c>
      <c r="J110">
        <v>0</v>
      </c>
      <c r="K110" t="s">
        <v>1287</v>
      </c>
      <c r="L110" t="e">
        <v>#N/A</v>
      </c>
      <c r="M110" t="s">
        <v>1288</v>
      </c>
      <c r="N110" t="e">
        <v>#N/A</v>
      </c>
      <c r="O110" t="s">
        <v>1289</v>
      </c>
      <c r="P110" t="s">
        <v>1290</v>
      </c>
      <c r="Q110" t="e">
        <v>#N/A</v>
      </c>
      <c r="R110" t="s">
        <v>1291</v>
      </c>
      <c r="S110" t="e">
        <v>#N/A</v>
      </c>
      <c r="T110" t="s">
        <v>1292</v>
      </c>
      <c r="U110" t="e">
        <v>#N/A</v>
      </c>
      <c r="V110" t="s">
        <v>1293</v>
      </c>
    </row>
    <row r="111" spans="1:22" x14ac:dyDescent="0.3">
      <c r="A111">
        <v>2012</v>
      </c>
      <c r="B111">
        <v>11523</v>
      </c>
      <c r="C111" t="s">
        <v>1052</v>
      </c>
      <c r="D111" t="s">
        <v>1053</v>
      </c>
      <c r="E111" t="s">
        <v>1054</v>
      </c>
      <c r="F111" t="s">
        <v>1055</v>
      </c>
      <c r="G111" t="s">
        <v>123</v>
      </c>
      <c r="H111">
        <v>33702</v>
      </c>
      <c r="I111" t="s">
        <v>1056</v>
      </c>
      <c r="J111">
        <v>0</v>
      </c>
      <c r="K111" t="s">
        <v>1057</v>
      </c>
      <c r="L111">
        <v>0</v>
      </c>
      <c r="M111" t="s">
        <v>1058</v>
      </c>
      <c r="N111">
        <v>5543</v>
      </c>
      <c r="O111" t="s">
        <v>1294</v>
      </c>
      <c r="P111" t="s">
        <v>446</v>
      </c>
      <c r="Q111" t="s">
        <v>352</v>
      </c>
      <c r="R111" t="s">
        <v>1059</v>
      </c>
      <c r="S111">
        <v>0</v>
      </c>
      <c r="T111" t="s">
        <v>1058</v>
      </c>
      <c r="U111">
        <v>5519</v>
      </c>
      <c r="V111" t="s">
        <v>1295</v>
      </c>
    </row>
    <row r="112" spans="1:22" x14ac:dyDescent="0.3">
      <c r="A112">
        <v>2012</v>
      </c>
      <c r="B112">
        <v>11128</v>
      </c>
      <c r="C112" t="s">
        <v>1072</v>
      </c>
      <c r="D112" t="s">
        <v>1073</v>
      </c>
      <c r="E112" t="e">
        <v>#N/A</v>
      </c>
      <c r="F112" t="s">
        <v>1074</v>
      </c>
      <c r="G112" t="s">
        <v>1075</v>
      </c>
      <c r="H112">
        <v>29650</v>
      </c>
      <c r="I112" t="s">
        <v>881</v>
      </c>
      <c r="J112" t="s">
        <v>297</v>
      </c>
      <c r="K112" t="s">
        <v>1076</v>
      </c>
      <c r="L112">
        <v>0</v>
      </c>
      <c r="M112" t="s">
        <v>1077</v>
      </c>
      <c r="N112">
        <v>310</v>
      </c>
      <c r="O112" t="s">
        <v>1078</v>
      </c>
      <c r="P112" t="s">
        <v>1079</v>
      </c>
      <c r="Q112">
        <v>0</v>
      </c>
      <c r="R112" t="s">
        <v>1080</v>
      </c>
      <c r="S112">
        <v>0</v>
      </c>
      <c r="T112" t="s">
        <v>1077</v>
      </c>
      <c r="U112">
        <v>122</v>
      </c>
      <c r="V112" t="s">
        <v>1081</v>
      </c>
    </row>
    <row r="113" spans="1:22" x14ac:dyDescent="0.3">
      <c r="A113">
        <v>2012</v>
      </c>
      <c r="B113">
        <v>11258</v>
      </c>
      <c r="C113" t="s">
        <v>173</v>
      </c>
      <c r="D113" t="s">
        <v>1060</v>
      </c>
      <c r="E113" t="s">
        <v>174</v>
      </c>
      <c r="F113" t="s">
        <v>1061</v>
      </c>
      <c r="G113" t="s">
        <v>103</v>
      </c>
      <c r="H113">
        <v>30022</v>
      </c>
      <c r="I113" t="s">
        <v>176</v>
      </c>
      <c r="J113">
        <v>0</v>
      </c>
      <c r="K113" t="s">
        <v>177</v>
      </c>
      <c r="L113" t="s">
        <v>590</v>
      </c>
      <c r="M113" t="s">
        <v>1062</v>
      </c>
      <c r="N113" t="s">
        <v>590</v>
      </c>
      <c r="O113" t="s">
        <v>178</v>
      </c>
      <c r="P113" t="s">
        <v>113</v>
      </c>
      <c r="Q113" t="s">
        <v>113</v>
      </c>
      <c r="R113" t="s">
        <v>113</v>
      </c>
      <c r="S113" t="s">
        <v>113</v>
      </c>
      <c r="T113" t="s">
        <v>113</v>
      </c>
      <c r="U113" t="s">
        <v>113</v>
      </c>
      <c r="V113" t="s">
        <v>113</v>
      </c>
    </row>
    <row r="114" spans="1:22" x14ac:dyDescent="0.3">
      <c r="A114">
        <v>2012</v>
      </c>
      <c r="B114">
        <v>11452</v>
      </c>
      <c r="C114" t="s">
        <v>218</v>
      </c>
      <c r="D114" t="s">
        <v>217</v>
      </c>
      <c r="E114" t="s">
        <v>219</v>
      </c>
      <c r="F114" t="s">
        <v>220</v>
      </c>
      <c r="G114" t="s">
        <v>221</v>
      </c>
      <c r="H114" t="s">
        <v>222</v>
      </c>
      <c r="I114" t="s">
        <v>223</v>
      </c>
      <c r="J114" t="s">
        <v>224</v>
      </c>
      <c r="K114" t="s">
        <v>225</v>
      </c>
      <c r="L114" t="s">
        <v>590</v>
      </c>
      <c r="M114" t="s">
        <v>226</v>
      </c>
      <c r="N114" t="s">
        <v>590</v>
      </c>
      <c r="O114" t="s">
        <v>227</v>
      </c>
      <c r="P114" t="s">
        <v>697</v>
      </c>
      <c r="Q114" t="s">
        <v>205</v>
      </c>
      <c r="R114" t="s">
        <v>698</v>
      </c>
      <c r="S114" t="s">
        <v>113</v>
      </c>
      <c r="T114" t="s">
        <v>699</v>
      </c>
      <c r="U114" t="s">
        <v>113</v>
      </c>
      <c r="V114" t="s">
        <v>700</v>
      </c>
    </row>
    <row r="115" spans="1:22" x14ac:dyDescent="0.3">
      <c r="A115">
        <v>2012</v>
      </c>
      <c r="B115">
        <v>11215</v>
      </c>
      <c r="C115" t="s">
        <v>696</v>
      </c>
      <c r="D115" t="s">
        <v>688</v>
      </c>
      <c r="E115" t="s">
        <v>689</v>
      </c>
      <c r="F115" t="s">
        <v>269</v>
      </c>
      <c r="G115" t="s">
        <v>270</v>
      </c>
      <c r="H115" t="s">
        <v>564</v>
      </c>
      <c r="I115" t="s">
        <v>690</v>
      </c>
      <c r="J115">
        <v>0</v>
      </c>
      <c r="K115" t="s">
        <v>691</v>
      </c>
      <c r="L115">
        <v>0</v>
      </c>
      <c r="M115" t="s">
        <v>692</v>
      </c>
      <c r="N115">
        <v>0</v>
      </c>
      <c r="O115" t="s">
        <v>693</v>
      </c>
      <c r="P115" t="s">
        <v>694</v>
      </c>
      <c r="Q115">
        <v>0</v>
      </c>
      <c r="R115" t="s">
        <v>1005</v>
      </c>
      <c r="S115">
        <v>0</v>
      </c>
      <c r="T115" t="s">
        <v>695</v>
      </c>
      <c r="U115">
        <v>0</v>
      </c>
      <c r="V115" t="s">
        <v>1006</v>
      </c>
    </row>
    <row r="116" spans="1:22" x14ac:dyDescent="0.3">
      <c r="A116">
        <v>2012</v>
      </c>
      <c r="B116">
        <v>11045</v>
      </c>
      <c r="C116" t="s">
        <v>563</v>
      </c>
      <c r="D116" t="s">
        <v>688</v>
      </c>
      <c r="E116" t="s">
        <v>689</v>
      </c>
      <c r="F116" t="s">
        <v>269</v>
      </c>
      <c r="G116" t="s">
        <v>270</v>
      </c>
      <c r="H116" t="s">
        <v>564</v>
      </c>
      <c r="I116" t="s">
        <v>690</v>
      </c>
      <c r="J116">
        <v>0</v>
      </c>
      <c r="K116" t="s">
        <v>691</v>
      </c>
      <c r="L116">
        <v>0</v>
      </c>
      <c r="M116" t="s">
        <v>692</v>
      </c>
      <c r="N116">
        <v>0</v>
      </c>
      <c r="O116" t="s">
        <v>693</v>
      </c>
      <c r="P116" t="s">
        <v>694</v>
      </c>
      <c r="Q116">
        <v>0</v>
      </c>
      <c r="R116" t="s">
        <v>1005</v>
      </c>
      <c r="S116">
        <v>0</v>
      </c>
      <c r="T116" t="s">
        <v>695</v>
      </c>
      <c r="U116">
        <v>0</v>
      </c>
      <c r="V116" t="s">
        <v>1006</v>
      </c>
    </row>
    <row r="117" spans="1:22" x14ac:dyDescent="0.3">
      <c r="A117">
        <v>2012</v>
      </c>
      <c r="B117">
        <v>11445</v>
      </c>
      <c r="C117" t="s">
        <v>1063</v>
      </c>
      <c r="D117" t="s">
        <v>1064</v>
      </c>
      <c r="E117" t="s">
        <v>497</v>
      </c>
      <c r="F117" t="s">
        <v>757</v>
      </c>
      <c r="G117" t="s">
        <v>117</v>
      </c>
      <c r="H117">
        <v>19004</v>
      </c>
      <c r="I117" t="s">
        <v>768</v>
      </c>
      <c r="J117" t="s">
        <v>198</v>
      </c>
      <c r="K117" t="s">
        <v>1065</v>
      </c>
      <c r="L117" t="s">
        <v>113</v>
      </c>
      <c r="M117" t="s">
        <v>1066</v>
      </c>
      <c r="N117" t="e">
        <v>#N/A</v>
      </c>
      <c r="O117" t="s">
        <v>1067</v>
      </c>
      <c r="P117" t="s">
        <v>1068</v>
      </c>
      <c r="Q117" t="s">
        <v>206</v>
      </c>
      <c r="R117" t="s">
        <v>1069</v>
      </c>
      <c r="S117" t="e">
        <v>#N/A</v>
      </c>
      <c r="T117" t="s">
        <v>1070</v>
      </c>
      <c r="U117" t="e">
        <v>#N/A</v>
      </c>
      <c r="V117" t="s">
        <v>1071</v>
      </c>
    </row>
    <row r="118" spans="1:22" x14ac:dyDescent="0.3">
      <c r="A118">
        <v>2012</v>
      </c>
      <c r="B118">
        <v>10984</v>
      </c>
      <c r="C118" t="s">
        <v>1296</v>
      </c>
      <c r="D118" t="s">
        <v>1297</v>
      </c>
      <c r="E118" t="s">
        <v>113</v>
      </c>
      <c r="F118" t="s">
        <v>1298</v>
      </c>
      <c r="G118" t="s">
        <v>35</v>
      </c>
      <c r="H118" t="s">
        <v>1299</v>
      </c>
      <c r="I118" t="s">
        <v>1300</v>
      </c>
      <c r="J118" t="s">
        <v>1126</v>
      </c>
      <c r="K118" t="s">
        <v>1301</v>
      </c>
      <c r="L118" t="s">
        <v>113</v>
      </c>
      <c r="M118" t="s">
        <v>1302</v>
      </c>
      <c r="N118" t="s">
        <v>113</v>
      </c>
      <c r="O118" t="s">
        <v>1303</v>
      </c>
      <c r="P118" t="s">
        <v>1304</v>
      </c>
      <c r="Q118" t="s">
        <v>644</v>
      </c>
      <c r="R118" t="s">
        <v>1305</v>
      </c>
      <c r="S118" t="s">
        <v>113</v>
      </c>
      <c r="T118" t="s">
        <v>1306</v>
      </c>
      <c r="U118" t="s">
        <v>113</v>
      </c>
      <c r="V118" t="s">
        <v>1307</v>
      </c>
    </row>
    <row r="119" spans="1:22" x14ac:dyDescent="0.3">
      <c r="A119">
        <v>2012</v>
      </c>
      <c r="B119">
        <v>12416</v>
      </c>
      <c r="C119" t="s">
        <v>528</v>
      </c>
      <c r="D119" t="s">
        <v>529</v>
      </c>
      <c r="E119" t="s">
        <v>530</v>
      </c>
      <c r="F119" t="s">
        <v>164</v>
      </c>
      <c r="G119" t="s">
        <v>531</v>
      </c>
      <c r="H119">
        <v>46204</v>
      </c>
      <c r="I119" t="s">
        <v>317</v>
      </c>
      <c r="J119" t="s">
        <v>319</v>
      </c>
      <c r="K119" t="s">
        <v>532</v>
      </c>
      <c r="L119" t="s">
        <v>590</v>
      </c>
      <c r="M119" t="s">
        <v>533</v>
      </c>
      <c r="N119">
        <v>2512</v>
      </c>
      <c r="O119" t="s">
        <v>534</v>
      </c>
      <c r="P119" t="s">
        <v>466</v>
      </c>
      <c r="Q119" t="s">
        <v>113</v>
      </c>
      <c r="R119" t="s">
        <v>447</v>
      </c>
      <c r="S119" t="s">
        <v>113</v>
      </c>
      <c r="T119" t="s">
        <v>533</v>
      </c>
      <c r="U119">
        <v>2515</v>
      </c>
      <c r="V119" t="s">
        <v>1086</v>
      </c>
    </row>
    <row r="120" spans="1:22" x14ac:dyDescent="0.3">
      <c r="A120">
        <v>2012</v>
      </c>
      <c r="B120">
        <v>12572</v>
      </c>
      <c r="C120" t="s">
        <v>704</v>
      </c>
      <c r="D120" t="s">
        <v>192</v>
      </c>
      <c r="E120" t="e">
        <v>#N/A</v>
      </c>
      <c r="F120" t="s">
        <v>193</v>
      </c>
      <c r="G120" t="s">
        <v>127</v>
      </c>
      <c r="H120">
        <v>7826</v>
      </c>
      <c r="I120" t="s">
        <v>188</v>
      </c>
      <c r="J120" t="s">
        <v>297</v>
      </c>
      <c r="K120" t="s">
        <v>194</v>
      </c>
      <c r="L120" t="e">
        <v>#N/A</v>
      </c>
      <c r="M120" t="s">
        <v>1087</v>
      </c>
      <c r="N120" t="e">
        <v>#N/A</v>
      </c>
      <c r="O120" t="s">
        <v>195</v>
      </c>
      <c r="P120" t="s">
        <v>419</v>
      </c>
      <c r="Q120" t="e">
        <v>#N/A</v>
      </c>
      <c r="R120" t="s">
        <v>1088</v>
      </c>
      <c r="S120" t="e">
        <v>#N/A</v>
      </c>
      <c r="T120" t="s">
        <v>1089</v>
      </c>
      <c r="U120" t="e">
        <v>#N/A</v>
      </c>
      <c r="V120" t="s">
        <v>707</v>
      </c>
    </row>
    <row r="121" spans="1:22" x14ac:dyDescent="0.3">
      <c r="A121">
        <v>2012</v>
      </c>
      <c r="B121">
        <v>12130</v>
      </c>
      <c r="C121" t="s">
        <v>573</v>
      </c>
      <c r="D121" t="s">
        <v>574</v>
      </c>
      <c r="E121" t="s">
        <v>575</v>
      </c>
      <c r="F121" t="s">
        <v>576</v>
      </c>
      <c r="G121" t="s">
        <v>321</v>
      </c>
      <c r="H121">
        <v>27102</v>
      </c>
      <c r="I121" t="s">
        <v>1082</v>
      </c>
      <c r="J121" t="s">
        <v>276</v>
      </c>
      <c r="K121" t="s">
        <v>1083</v>
      </c>
      <c r="L121" t="s">
        <v>590</v>
      </c>
      <c r="M121" t="s">
        <v>1084</v>
      </c>
      <c r="N121" t="s">
        <v>590</v>
      </c>
      <c r="O121" t="s">
        <v>1085</v>
      </c>
      <c r="P121" t="s">
        <v>113</v>
      </c>
      <c r="Q121" t="s">
        <v>113</v>
      </c>
      <c r="R121" t="s">
        <v>113</v>
      </c>
      <c r="S121" t="s">
        <v>113</v>
      </c>
      <c r="T121" t="s">
        <v>113</v>
      </c>
      <c r="U121" t="s">
        <v>113</v>
      </c>
      <c r="V121" t="s">
        <v>113</v>
      </c>
    </row>
    <row r="122" spans="1:22" x14ac:dyDescent="0.3">
      <c r="A122">
        <v>2012</v>
      </c>
      <c r="B122">
        <v>13064</v>
      </c>
      <c r="C122" t="s">
        <v>1090</v>
      </c>
      <c r="D122" t="s">
        <v>1064</v>
      </c>
      <c r="E122" t="s">
        <v>497</v>
      </c>
      <c r="F122" t="s">
        <v>757</v>
      </c>
      <c r="G122" t="s">
        <v>117</v>
      </c>
      <c r="H122">
        <v>19004</v>
      </c>
      <c r="I122" t="s">
        <v>768</v>
      </c>
      <c r="J122" t="s">
        <v>198</v>
      </c>
      <c r="K122" t="s">
        <v>1065</v>
      </c>
      <c r="L122" t="s">
        <v>113</v>
      </c>
      <c r="M122" t="s">
        <v>1066</v>
      </c>
      <c r="N122" t="e">
        <v>#N/A</v>
      </c>
      <c r="O122" t="s">
        <v>1067</v>
      </c>
      <c r="P122" t="s">
        <v>1068</v>
      </c>
      <c r="Q122" t="s">
        <v>206</v>
      </c>
      <c r="R122" t="s">
        <v>1069</v>
      </c>
      <c r="S122" t="e">
        <v>#N/A</v>
      </c>
      <c r="T122" t="s">
        <v>1070</v>
      </c>
      <c r="U122" t="e">
        <v>#N/A</v>
      </c>
      <c r="V122" t="s">
        <v>1071</v>
      </c>
    </row>
    <row r="123" spans="1:22" x14ac:dyDescent="0.3">
      <c r="A123">
        <v>2012</v>
      </c>
      <c r="B123">
        <v>13986</v>
      </c>
      <c r="C123" t="s">
        <v>1308</v>
      </c>
      <c r="D123" t="s">
        <v>1309</v>
      </c>
      <c r="E123" t="s">
        <v>113</v>
      </c>
      <c r="F123" t="s">
        <v>1310</v>
      </c>
      <c r="G123" t="s">
        <v>35</v>
      </c>
      <c r="H123" t="s">
        <v>1299</v>
      </c>
      <c r="I123" t="s">
        <v>1300</v>
      </c>
      <c r="J123" t="s">
        <v>1311</v>
      </c>
      <c r="K123" t="s">
        <v>1301</v>
      </c>
      <c r="L123" t="s">
        <v>113</v>
      </c>
      <c r="M123" t="s">
        <v>1302</v>
      </c>
      <c r="N123" t="e">
        <v>#N/A</v>
      </c>
      <c r="O123" t="s">
        <v>1303</v>
      </c>
      <c r="P123" t="s">
        <v>1304</v>
      </c>
      <c r="Q123" t="s">
        <v>644</v>
      </c>
      <c r="R123" t="s">
        <v>1305</v>
      </c>
      <c r="S123" t="s">
        <v>113</v>
      </c>
      <c r="T123" t="s">
        <v>1306</v>
      </c>
      <c r="U123" t="s">
        <v>113</v>
      </c>
      <c r="V123" t="s">
        <v>1307</v>
      </c>
    </row>
    <row r="124" spans="1:22" x14ac:dyDescent="0.3">
      <c r="A124">
        <v>2012</v>
      </c>
      <c r="B124">
        <v>18333</v>
      </c>
      <c r="C124" t="s">
        <v>566</v>
      </c>
      <c r="D124" t="s">
        <v>688</v>
      </c>
      <c r="E124" t="s">
        <v>689</v>
      </c>
      <c r="F124" t="s">
        <v>269</v>
      </c>
      <c r="G124" t="s">
        <v>270</v>
      </c>
      <c r="H124" t="s">
        <v>564</v>
      </c>
      <c r="I124" t="s">
        <v>690</v>
      </c>
      <c r="J124">
        <v>0</v>
      </c>
      <c r="K124" t="s">
        <v>691</v>
      </c>
      <c r="L124">
        <v>0</v>
      </c>
      <c r="M124" t="s">
        <v>692</v>
      </c>
      <c r="N124">
        <v>0</v>
      </c>
      <c r="O124" t="s">
        <v>693</v>
      </c>
      <c r="P124" t="s">
        <v>694</v>
      </c>
      <c r="Q124">
        <v>0</v>
      </c>
      <c r="R124" t="s">
        <v>1005</v>
      </c>
      <c r="S124">
        <v>0</v>
      </c>
      <c r="T124" t="s">
        <v>695</v>
      </c>
      <c r="U124">
        <v>0</v>
      </c>
      <c r="V124" t="s">
        <v>1006</v>
      </c>
    </row>
    <row r="125" spans="1:22" x14ac:dyDescent="0.3">
      <c r="A125">
        <v>2012</v>
      </c>
      <c r="B125">
        <v>11991</v>
      </c>
      <c r="C125" t="s">
        <v>1091</v>
      </c>
      <c r="D125" t="s">
        <v>1092</v>
      </c>
      <c r="E125">
        <v>0</v>
      </c>
      <c r="F125" t="s">
        <v>107</v>
      </c>
      <c r="G125" t="s">
        <v>108</v>
      </c>
      <c r="H125">
        <v>85258</v>
      </c>
      <c r="I125" t="s">
        <v>1093</v>
      </c>
      <c r="J125" t="s">
        <v>1094</v>
      </c>
      <c r="K125" t="s">
        <v>1095</v>
      </c>
      <c r="L125">
        <v>0</v>
      </c>
      <c r="M125" t="s">
        <v>1096</v>
      </c>
      <c r="N125">
        <v>2353</v>
      </c>
      <c r="O125" t="s">
        <v>1097</v>
      </c>
      <c r="P125" t="s">
        <v>351</v>
      </c>
      <c r="Q125" t="s">
        <v>352</v>
      </c>
      <c r="R125" t="s">
        <v>1098</v>
      </c>
      <c r="S125">
        <v>0</v>
      </c>
      <c r="T125" t="s">
        <v>1096</v>
      </c>
      <c r="U125">
        <v>2357</v>
      </c>
      <c r="V125" t="s">
        <v>1099</v>
      </c>
    </row>
    <row r="126" spans="1:22" x14ac:dyDescent="0.3">
      <c r="A126">
        <v>2012</v>
      </c>
      <c r="B126">
        <v>14613</v>
      </c>
      <c r="C126" t="s">
        <v>565</v>
      </c>
      <c r="D126" t="s">
        <v>688</v>
      </c>
      <c r="E126" t="s">
        <v>689</v>
      </c>
      <c r="F126" t="s">
        <v>269</v>
      </c>
      <c r="G126" t="s">
        <v>270</v>
      </c>
      <c r="H126" t="s">
        <v>564</v>
      </c>
      <c r="I126" t="s">
        <v>690</v>
      </c>
      <c r="J126">
        <v>0</v>
      </c>
      <c r="K126" t="s">
        <v>691</v>
      </c>
      <c r="L126">
        <v>0</v>
      </c>
      <c r="M126" t="s">
        <v>692</v>
      </c>
      <c r="N126">
        <v>0</v>
      </c>
      <c r="O126" t="s">
        <v>693</v>
      </c>
      <c r="P126" t="s">
        <v>694</v>
      </c>
      <c r="Q126">
        <v>0</v>
      </c>
      <c r="R126" t="s">
        <v>1005</v>
      </c>
      <c r="S126">
        <v>0</v>
      </c>
      <c r="T126" t="s">
        <v>695</v>
      </c>
      <c r="U126">
        <v>0</v>
      </c>
      <c r="V126" t="s">
        <v>1006</v>
      </c>
    </row>
    <row r="127" spans="1:22" x14ac:dyDescent="0.3">
      <c r="A127">
        <v>2012</v>
      </c>
      <c r="B127">
        <v>11986</v>
      </c>
      <c r="C127" t="s">
        <v>322</v>
      </c>
      <c r="D127" t="s">
        <v>323</v>
      </c>
      <c r="E127" t="s">
        <v>324</v>
      </c>
      <c r="F127" t="s">
        <v>325</v>
      </c>
      <c r="G127" t="s">
        <v>123</v>
      </c>
      <c r="H127">
        <v>34232</v>
      </c>
      <c r="I127" t="s">
        <v>946</v>
      </c>
      <c r="J127" t="s">
        <v>710</v>
      </c>
      <c r="K127" t="s">
        <v>947</v>
      </c>
      <c r="L127">
        <v>0</v>
      </c>
      <c r="M127" t="s">
        <v>658</v>
      </c>
      <c r="N127">
        <v>6561</v>
      </c>
      <c r="O127" t="s">
        <v>1051</v>
      </c>
      <c r="P127" t="s">
        <v>659</v>
      </c>
      <c r="Q127" t="s">
        <v>113</v>
      </c>
      <c r="R127" t="s">
        <v>305</v>
      </c>
      <c r="S127" t="s">
        <v>113</v>
      </c>
      <c r="T127" t="s">
        <v>658</v>
      </c>
      <c r="U127">
        <v>6921</v>
      </c>
      <c r="V127" t="s">
        <v>660</v>
      </c>
    </row>
    <row r="128" spans="1:22" x14ac:dyDescent="0.3">
      <c r="A128">
        <v>2012</v>
      </c>
      <c r="B128">
        <v>16624</v>
      </c>
      <c r="C128" t="s">
        <v>746</v>
      </c>
      <c r="D128" t="s">
        <v>1101</v>
      </c>
      <c r="E128" t="s">
        <v>1102</v>
      </c>
      <c r="F128" t="s">
        <v>747</v>
      </c>
      <c r="G128" t="s">
        <v>343</v>
      </c>
      <c r="H128" t="s">
        <v>1103</v>
      </c>
      <c r="I128" t="s">
        <v>748</v>
      </c>
      <c r="J128">
        <v>0</v>
      </c>
      <c r="K128" t="s">
        <v>749</v>
      </c>
      <c r="L128">
        <v>0</v>
      </c>
      <c r="M128" t="s">
        <v>750</v>
      </c>
      <c r="N128" t="e">
        <v>#N/A</v>
      </c>
      <c r="O128" t="s">
        <v>751</v>
      </c>
      <c r="P128" t="s">
        <v>204</v>
      </c>
      <c r="Q128">
        <v>0</v>
      </c>
      <c r="R128" t="s">
        <v>752</v>
      </c>
      <c r="S128" t="e">
        <v>#N/A</v>
      </c>
      <c r="T128" t="s">
        <v>753</v>
      </c>
      <c r="U128" t="e">
        <v>#N/A</v>
      </c>
      <c r="V128" t="s">
        <v>754</v>
      </c>
    </row>
    <row r="129" spans="1:22" x14ac:dyDescent="0.3">
      <c r="A129">
        <v>2012</v>
      </c>
      <c r="B129">
        <v>18058</v>
      </c>
      <c r="C129" t="s">
        <v>755</v>
      </c>
      <c r="D129" t="s">
        <v>756</v>
      </c>
      <c r="E129" t="s">
        <v>229</v>
      </c>
      <c r="F129" t="s">
        <v>757</v>
      </c>
      <c r="G129" t="s">
        <v>758</v>
      </c>
      <c r="H129">
        <v>19004</v>
      </c>
      <c r="I129">
        <v>0</v>
      </c>
      <c r="J129">
        <v>0</v>
      </c>
      <c r="K129">
        <v>0</v>
      </c>
      <c r="L129">
        <v>0</v>
      </c>
      <c r="M129" t="s">
        <v>759</v>
      </c>
      <c r="N129">
        <v>0</v>
      </c>
      <c r="O129" t="s">
        <v>760</v>
      </c>
      <c r="P129" t="e">
        <v>#N/A</v>
      </c>
      <c r="Q129" t="e">
        <v>#N/A</v>
      </c>
      <c r="R129" t="e">
        <v>#N/A</v>
      </c>
      <c r="S129" t="e">
        <v>#N/A</v>
      </c>
      <c r="T129" t="s">
        <v>761</v>
      </c>
      <c r="U129">
        <v>0</v>
      </c>
      <c r="V129" t="s">
        <v>760</v>
      </c>
    </row>
    <row r="130" spans="1:22" x14ac:dyDescent="0.3">
      <c r="A130">
        <v>2012</v>
      </c>
      <c r="B130">
        <v>16991</v>
      </c>
      <c r="C130" t="s">
        <v>385</v>
      </c>
      <c r="D130" t="s">
        <v>1271</v>
      </c>
      <c r="E130" t="s">
        <v>1272</v>
      </c>
      <c r="F130" t="s">
        <v>384</v>
      </c>
      <c r="G130" t="s">
        <v>296</v>
      </c>
      <c r="H130">
        <v>45202</v>
      </c>
      <c r="I130" t="s">
        <v>652</v>
      </c>
      <c r="J130" t="s">
        <v>113</v>
      </c>
      <c r="K130" t="s">
        <v>653</v>
      </c>
      <c r="L130" t="s">
        <v>113</v>
      </c>
      <c r="M130" t="s">
        <v>654</v>
      </c>
      <c r="N130" t="s">
        <v>113</v>
      </c>
      <c r="O130" t="s">
        <v>655</v>
      </c>
      <c r="P130" t="s">
        <v>113</v>
      </c>
      <c r="Q130" t="s">
        <v>113</v>
      </c>
      <c r="R130" t="s">
        <v>113</v>
      </c>
      <c r="S130" t="s">
        <v>113</v>
      </c>
      <c r="T130">
        <v>0</v>
      </c>
      <c r="U130">
        <v>0</v>
      </c>
      <c r="V130">
        <v>0</v>
      </c>
    </row>
    <row r="131" spans="1:22" x14ac:dyDescent="0.3">
      <c r="A131">
        <v>2012</v>
      </c>
      <c r="B131">
        <v>17965</v>
      </c>
      <c r="C131" t="s">
        <v>114</v>
      </c>
      <c r="D131" t="s">
        <v>115</v>
      </c>
      <c r="E131" t="s">
        <v>590</v>
      </c>
      <c r="F131" t="s">
        <v>116</v>
      </c>
      <c r="G131" t="s">
        <v>117</v>
      </c>
      <c r="H131">
        <v>17106</v>
      </c>
      <c r="I131" t="s">
        <v>118</v>
      </c>
      <c r="J131">
        <v>0</v>
      </c>
      <c r="K131" t="s">
        <v>119</v>
      </c>
      <c r="L131" t="s">
        <v>590</v>
      </c>
      <c r="M131" t="s">
        <v>120</v>
      </c>
      <c r="N131">
        <v>3056</v>
      </c>
      <c r="O131" t="s">
        <v>121</v>
      </c>
      <c r="P131" t="s">
        <v>113</v>
      </c>
      <c r="Q131" t="s">
        <v>113</v>
      </c>
      <c r="R131" t="s">
        <v>113</v>
      </c>
      <c r="S131" t="s">
        <v>113</v>
      </c>
      <c r="T131" t="s">
        <v>113</v>
      </c>
      <c r="U131" t="s">
        <v>113</v>
      </c>
      <c r="V131" t="s">
        <v>113</v>
      </c>
    </row>
    <row r="132" spans="1:22" x14ac:dyDescent="0.3">
      <c r="A132">
        <v>2012</v>
      </c>
      <c r="B132">
        <v>15580</v>
      </c>
      <c r="C132" t="s">
        <v>1100</v>
      </c>
      <c r="D132" t="s">
        <v>1092</v>
      </c>
      <c r="E132">
        <v>0</v>
      </c>
      <c r="F132" t="s">
        <v>107</v>
      </c>
      <c r="G132" t="s">
        <v>108</v>
      </c>
      <c r="H132">
        <v>85258</v>
      </c>
      <c r="I132" t="s">
        <v>1093</v>
      </c>
      <c r="J132" t="s">
        <v>1094</v>
      </c>
      <c r="K132" t="s">
        <v>1095</v>
      </c>
      <c r="L132">
        <v>0</v>
      </c>
      <c r="M132" t="s">
        <v>1096</v>
      </c>
      <c r="N132">
        <v>2353</v>
      </c>
      <c r="O132" t="s">
        <v>1097</v>
      </c>
      <c r="P132" t="s">
        <v>351</v>
      </c>
      <c r="Q132" t="s">
        <v>313</v>
      </c>
      <c r="R132" t="s">
        <v>1098</v>
      </c>
      <c r="S132">
        <v>0</v>
      </c>
      <c r="T132" t="s">
        <v>1096</v>
      </c>
      <c r="U132">
        <v>2357</v>
      </c>
      <c r="V132" t="s">
        <v>1099</v>
      </c>
    </row>
    <row r="133" spans="1:22" x14ac:dyDescent="0.3">
      <c r="A133">
        <v>2012</v>
      </c>
      <c r="B133">
        <v>12904</v>
      </c>
      <c r="C133" t="s">
        <v>1312</v>
      </c>
      <c r="D133" t="s">
        <v>449</v>
      </c>
      <c r="E133">
        <v>0</v>
      </c>
      <c r="F133" t="s">
        <v>286</v>
      </c>
      <c r="G133" t="s">
        <v>287</v>
      </c>
      <c r="H133">
        <v>10169</v>
      </c>
      <c r="I133" t="s">
        <v>293</v>
      </c>
      <c r="J133">
        <v>0</v>
      </c>
      <c r="K133" t="s">
        <v>1287</v>
      </c>
      <c r="L133" t="s">
        <v>590</v>
      </c>
      <c r="M133" t="s">
        <v>1288</v>
      </c>
      <c r="N133" t="s">
        <v>590</v>
      </c>
      <c r="O133" t="s">
        <v>1289</v>
      </c>
      <c r="P133" t="s">
        <v>1290</v>
      </c>
      <c r="Q133" t="s">
        <v>113</v>
      </c>
      <c r="R133" t="s">
        <v>1291</v>
      </c>
      <c r="S133" t="s">
        <v>113</v>
      </c>
      <c r="T133" t="s">
        <v>1292</v>
      </c>
      <c r="U133" t="s">
        <v>113</v>
      </c>
      <c r="V133" t="s">
        <v>1293</v>
      </c>
    </row>
    <row r="134" spans="1:22" x14ac:dyDescent="0.3">
      <c r="A134">
        <v>2012</v>
      </c>
      <c r="B134">
        <v>13234</v>
      </c>
      <c r="C134" t="s">
        <v>1313</v>
      </c>
      <c r="D134" t="s">
        <v>1314</v>
      </c>
      <c r="E134" t="e">
        <v>#N/A</v>
      </c>
      <c r="F134" t="s">
        <v>501</v>
      </c>
      <c r="G134" t="s">
        <v>321</v>
      </c>
      <c r="H134">
        <v>27605</v>
      </c>
      <c r="I134" t="s">
        <v>1315</v>
      </c>
      <c r="J134" t="s">
        <v>32</v>
      </c>
      <c r="K134" t="s">
        <v>1316</v>
      </c>
      <c r="L134" t="e">
        <v>#N/A</v>
      </c>
      <c r="M134" t="s">
        <v>1317</v>
      </c>
      <c r="N134">
        <v>3396</v>
      </c>
      <c r="O134" t="s">
        <v>1318</v>
      </c>
      <c r="P134" t="s">
        <v>1319</v>
      </c>
      <c r="Q134" t="s">
        <v>352</v>
      </c>
      <c r="R134" t="s">
        <v>1320</v>
      </c>
      <c r="S134" t="e">
        <v>#N/A</v>
      </c>
      <c r="T134" t="s">
        <v>1317</v>
      </c>
      <c r="U134">
        <v>4164</v>
      </c>
      <c r="V134" t="s">
        <v>1321</v>
      </c>
    </row>
    <row r="135" spans="1:22" x14ac:dyDescent="0.3">
      <c r="A135">
        <v>2012</v>
      </c>
      <c r="B135">
        <v>16233</v>
      </c>
      <c r="C135" t="s">
        <v>739</v>
      </c>
      <c r="D135" t="s">
        <v>147</v>
      </c>
      <c r="E135">
        <v>0</v>
      </c>
      <c r="F135" t="s">
        <v>148</v>
      </c>
      <c r="G135" t="s">
        <v>117</v>
      </c>
      <c r="H135">
        <v>16530</v>
      </c>
      <c r="I135" t="s">
        <v>149</v>
      </c>
      <c r="J135">
        <v>0</v>
      </c>
      <c r="K135" t="s">
        <v>150</v>
      </c>
      <c r="L135" t="s">
        <v>740</v>
      </c>
      <c r="M135" t="s">
        <v>151</v>
      </c>
      <c r="N135" t="s">
        <v>590</v>
      </c>
      <c r="O135" t="s">
        <v>152</v>
      </c>
      <c r="P135" t="s">
        <v>741</v>
      </c>
      <c r="Q135">
        <v>0</v>
      </c>
      <c r="R135" t="s">
        <v>742</v>
      </c>
      <c r="S135" t="s">
        <v>113</v>
      </c>
      <c r="T135" t="s">
        <v>743</v>
      </c>
      <c r="U135" t="s">
        <v>744</v>
      </c>
      <c r="V135" t="s">
        <v>1104</v>
      </c>
    </row>
    <row r="136" spans="1:22" x14ac:dyDescent="0.3">
      <c r="A136">
        <v>2012</v>
      </c>
      <c r="B136">
        <v>13978</v>
      </c>
      <c r="C136" t="s">
        <v>400</v>
      </c>
      <c r="D136" t="s">
        <v>401</v>
      </c>
      <c r="E136" t="s">
        <v>402</v>
      </c>
      <c r="F136" t="s">
        <v>403</v>
      </c>
      <c r="G136" t="s">
        <v>264</v>
      </c>
      <c r="H136">
        <v>62025</v>
      </c>
      <c r="I136" t="s">
        <v>404</v>
      </c>
      <c r="J136">
        <v>0</v>
      </c>
      <c r="K136" t="s">
        <v>405</v>
      </c>
      <c r="L136" t="s">
        <v>590</v>
      </c>
      <c r="M136" t="s">
        <v>406</v>
      </c>
      <c r="N136">
        <v>1827</v>
      </c>
      <c r="O136" t="s">
        <v>407</v>
      </c>
      <c r="P136" t="s">
        <v>642</v>
      </c>
      <c r="Q136" t="s">
        <v>104</v>
      </c>
      <c r="R136" t="s">
        <v>722</v>
      </c>
      <c r="S136" t="s">
        <v>113</v>
      </c>
      <c r="T136" t="s">
        <v>723</v>
      </c>
      <c r="U136" t="s">
        <v>113</v>
      </c>
      <c r="V136" t="s">
        <v>724</v>
      </c>
    </row>
    <row r="137" spans="1:22" x14ac:dyDescent="0.3">
      <c r="A137">
        <v>2012</v>
      </c>
      <c r="B137">
        <v>19720</v>
      </c>
      <c r="C137" t="s">
        <v>800</v>
      </c>
      <c r="D137" t="s">
        <v>801</v>
      </c>
      <c r="E137" t="s">
        <v>390</v>
      </c>
      <c r="F137" t="s">
        <v>391</v>
      </c>
      <c r="G137" t="s">
        <v>127</v>
      </c>
      <c r="H137" t="s">
        <v>392</v>
      </c>
      <c r="I137" t="s">
        <v>382</v>
      </c>
      <c r="J137">
        <v>0</v>
      </c>
      <c r="K137" t="s">
        <v>802</v>
      </c>
      <c r="L137" t="s">
        <v>590</v>
      </c>
      <c r="M137" t="s">
        <v>803</v>
      </c>
      <c r="N137">
        <v>0</v>
      </c>
      <c r="O137" t="s">
        <v>804</v>
      </c>
      <c r="P137" t="s">
        <v>805</v>
      </c>
      <c r="Q137" t="s">
        <v>113</v>
      </c>
      <c r="R137" t="s">
        <v>806</v>
      </c>
      <c r="S137" t="s">
        <v>113</v>
      </c>
      <c r="T137" t="s">
        <v>807</v>
      </c>
      <c r="U137">
        <v>0</v>
      </c>
      <c r="V137" t="s">
        <v>808</v>
      </c>
    </row>
    <row r="138" spans="1:22" x14ac:dyDescent="0.3">
      <c r="A138">
        <v>2012</v>
      </c>
      <c r="B138">
        <v>19178</v>
      </c>
      <c r="C138" t="s">
        <v>134</v>
      </c>
      <c r="D138" t="s">
        <v>135</v>
      </c>
      <c r="E138" t="s">
        <v>590</v>
      </c>
      <c r="F138" t="s">
        <v>136</v>
      </c>
      <c r="G138" t="s">
        <v>137</v>
      </c>
      <c r="H138">
        <v>36066</v>
      </c>
      <c r="I138" t="s">
        <v>138</v>
      </c>
      <c r="J138">
        <v>0</v>
      </c>
      <c r="K138" t="s">
        <v>139</v>
      </c>
      <c r="L138" t="s">
        <v>590</v>
      </c>
      <c r="M138" t="s">
        <v>140</v>
      </c>
      <c r="N138">
        <v>726117</v>
      </c>
      <c r="O138" t="s">
        <v>141</v>
      </c>
      <c r="P138" t="s">
        <v>113</v>
      </c>
      <c r="Q138" t="s">
        <v>113</v>
      </c>
      <c r="R138" t="s">
        <v>113</v>
      </c>
      <c r="S138" t="s">
        <v>113</v>
      </c>
      <c r="T138" t="s">
        <v>113</v>
      </c>
      <c r="U138" t="s">
        <v>113</v>
      </c>
      <c r="V138" t="s">
        <v>113</v>
      </c>
    </row>
    <row r="139" spans="1:22" x14ac:dyDescent="0.3">
      <c r="A139">
        <v>2012</v>
      </c>
      <c r="B139">
        <v>19530</v>
      </c>
      <c r="C139" t="s">
        <v>1115</v>
      </c>
      <c r="D139" t="s">
        <v>240</v>
      </c>
      <c r="E139" t="s">
        <v>241</v>
      </c>
      <c r="F139" t="s">
        <v>242</v>
      </c>
      <c r="G139" t="s">
        <v>243</v>
      </c>
      <c r="H139">
        <v>76102</v>
      </c>
      <c r="I139" t="s">
        <v>844</v>
      </c>
      <c r="J139">
        <v>0</v>
      </c>
      <c r="K139" t="s">
        <v>1322</v>
      </c>
      <c r="L139" t="s">
        <v>590</v>
      </c>
      <c r="M139" t="s">
        <v>1323</v>
      </c>
      <c r="N139">
        <v>0</v>
      </c>
      <c r="O139" t="s">
        <v>1324</v>
      </c>
      <c r="P139" t="s">
        <v>1325</v>
      </c>
      <c r="Q139">
        <v>0</v>
      </c>
      <c r="R139" t="s">
        <v>1326</v>
      </c>
      <c r="S139">
        <v>0</v>
      </c>
      <c r="T139" t="s">
        <v>1327</v>
      </c>
      <c r="U139">
        <v>0</v>
      </c>
      <c r="V139" t="s">
        <v>1328</v>
      </c>
    </row>
    <row r="140" spans="1:22" x14ac:dyDescent="0.3">
      <c r="A140">
        <v>2012</v>
      </c>
      <c r="B140">
        <v>19704</v>
      </c>
      <c r="C140" t="s">
        <v>568</v>
      </c>
      <c r="D140" t="s">
        <v>688</v>
      </c>
      <c r="E140" t="s">
        <v>689</v>
      </c>
      <c r="F140" t="s">
        <v>269</v>
      </c>
      <c r="G140" t="s">
        <v>270</v>
      </c>
      <c r="H140" t="s">
        <v>564</v>
      </c>
      <c r="I140" t="s">
        <v>690</v>
      </c>
      <c r="J140">
        <v>0</v>
      </c>
      <c r="K140" t="s">
        <v>691</v>
      </c>
      <c r="L140">
        <v>0</v>
      </c>
      <c r="M140" t="s">
        <v>692</v>
      </c>
      <c r="N140">
        <v>0</v>
      </c>
      <c r="O140" t="s">
        <v>693</v>
      </c>
      <c r="P140" t="s">
        <v>694</v>
      </c>
      <c r="Q140">
        <v>0</v>
      </c>
      <c r="R140" t="s">
        <v>1005</v>
      </c>
      <c r="S140">
        <v>0</v>
      </c>
      <c r="T140" t="s">
        <v>695</v>
      </c>
      <c r="U140">
        <v>0</v>
      </c>
      <c r="V140" t="s">
        <v>1006</v>
      </c>
    </row>
    <row r="141" spans="1:22" x14ac:dyDescent="0.3">
      <c r="A141">
        <v>2012</v>
      </c>
      <c r="B141">
        <v>18767</v>
      </c>
      <c r="C141" t="s">
        <v>438</v>
      </c>
      <c r="D141" t="s">
        <v>439</v>
      </c>
      <c r="E141" t="s">
        <v>440</v>
      </c>
      <c r="F141" t="s">
        <v>441</v>
      </c>
      <c r="G141" t="s">
        <v>202</v>
      </c>
      <c r="H141">
        <v>54452</v>
      </c>
      <c r="I141" t="s">
        <v>442</v>
      </c>
      <c r="J141" t="s">
        <v>352</v>
      </c>
      <c r="K141" t="s">
        <v>443</v>
      </c>
      <c r="L141" t="s">
        <v>590</v>
      </c>
      <c r="M141" t="s">
        <v>444</v>
      </c>
      <c r="N141" t="s">
        <v>590</v>
      </c>
      <c r="O141" t="s">
        <v>445</v>
      </c>
      <c r="P141" t="s">
        <v>113</v>
      </c>
      <c r="Q141" t="s">
        <v>113</v>
      </c>
      <c r="R141" t="s">
        <v>113</v>
      </c>
      <c r="S141" t="s">
        <v>113</v>
      </c>
      <c r="T141" t="s">
        <v>113</v>
      </c>
      <c r="U141" t="s">
        <v>113</v>
      </c>
      <c r="V141" t="s">
        <v>113</v>
      </c>
    </row>
    <row r="142" spans="1:22" x14ac:dyDescent="0.3">
      <c r="A142">
        <v>2012</v>
      </c>
      <c r="B142">
        <v>20621</v>
      </c>
      <c r="C142" t="s">
        <v>541</v>
      </c>
      <c r="D142" t="s">
        <v>1116</v>
      </c>
      <c r="E142" t="s">
        <v>542</v>
      </c>
      <c r="F142" t="s">
        <v>543</v>
      </c>
      <c r="G142" t="s">
        <v>197</v>
      </c>
      <c r="H142">
        <v>2021</v>
      </c>
      <c r="I142" t="s">
        <v>1329</v>
      </c>
      <c r="J142" t="s">
        <v>277</v>
      </c>
      <c r="K142" t="s">
        <v>1330</v>
      </c>
      <c r="L142" t="s">
        <v>590</v>
      </c>
      <c r="M142" t="s">
        <v>1331</v>
      </c>
      <c r="N142" t="s">
        <v>590</v>
      </c>
      <c r="O142" t="s">
        <v>544</v>
      </c>
      <c r="P142" t="s">
        <v>113</v>
      </c>
      <c r="Q142" t="s">
        <v>113</v>
      </c>
      <c r="R142" t="s">
        <v>113</v>
      </c>
      <c r="S142" t="s">
        <v>113</v>
      </c>
      <c r="T142" t="s">
        <v>113</v>
      </c>
      <c r="U142" t="s">
        <v>113</v>
      </c>
      <c r="V142" t="s">
        <v>113</v>
      </c>
    </row>
    <row r="143" spans="1:22" x14ac:dyDescent="0.3">
      <c r="A143">
        <v>2012</v>
      </c>
      <c r="B143">
        <v>19135</v>
      </c>
      <c r="C143" t="s">
        <v>778</v>
      </c>
      <c r="D143" t="s">
        <v>779</v>
      </c>
      <c r="E143">
        <v>0</v>
      </c>
      <c r="F143" t="s">
        <v>780</v>
      </c>
      <c r="G143" t="s">
        <v>781</v>
      </c>
      <c r="H143">
        <v>36116</v>
      </c>
      <c r="I143" t="s">
        <v>782</v>
      </c>
      <c r="J143">
        <v>0</v>
      </c>
      <c r="K143" t="s">
        <v>783</v>
      </c>
      <c r="L143" t="s">
        <v>320</v>
      </c>
      <c r="M143" t="s">
        <v>784</v>
      </c>
      <c r="N143">
        <v>0</v>
      </c>
      <c r="O143" t="s">
        <v>785</v>
      </c>
      <c r="P143" t="s">
        <v>961</v>
      </c>
      <c r="Q143">
        <v>0</v>
      </c>
      <c r="R143" t="s">
        <v>1105</v>
      </c>
      <c r="S143" t="s">
        <v>320</v>
      </c>
      <c r="T143" t="s">
        <v>1106</v>
      </c>
      <c r="U143">
        <v>0</v>
      </c>
      <c r="V143" t="s">
        <v>1107</v>
      </c>
    </row>
    <row r="144" spans="1:22" x14ac:dyDescent="0.3">
      <c r="A144">
        <v>2012</v>
      </c>
      <c r="B144">
        <v>20583</v>
      </c>
      <c r="C144" t="s">
        <v>1332</v>
      </c>
      <c r="D144" t="s">
        <v>228</v>
      </c>
      <c r="E144" t="s">
        <v>229</v>
      </c>
      <c r="F144" t="s">
        <v>230</v>
      </c>
      <c r="G144" t="s">
        <v>117</v>
      </c>
      <c r="H144">
        <v>19341</v>
      </c>
      <c r="I144" t="s">
        <v>1333</v>
      </c>
      <c r="J144" t="e">
        <v>#N/A</v>
      </c>
      <c r="K144" t="s">
        <v>1334</v>
      </c>
      <c r="L144" t="e">
        <v>#N/A</v>
      </c>
      <c r="M144" t="s">
        <v>1117</v>
      </c>
      <c r="N144" t="e">
        <v>#N/A</v>
      </c>
      <c r="O144" t="s">
        <v>1335</v>
      </c>
      <c r="P144" t="e">
        <v>#N/A</v>
      </c>
      <c r="Q144" t="e">
        <v>#N/A</v>
      </c>
      <c r="R144" t="e">
        <v>#N/A</v>
      </c>
      <c r="S144" t="e">
        <v>#N/A</v>
      </c>
      <c r="T144" t="e">
        <v>#N/A</v>
      </c>
      <c r="U144" t="e">
        <v>#N/A</v>
      </c>
      <c r="V144" t="e">
        <v>#N/A</v>
      </c>
    </row>
    <row r="145" spans="1:22" x14ac:dyDescent="0.3">
      <c r="A145">
        <v>2012</v>
      </c>
      <c r="B145">
        <v>19690</v>
      </c>
      <c r="C145" t="s">
        <v>567</v>
      </c>
      <c r="D145" t="s">
        <v>688</v>
      </c>
      <c r="E145" t="s">
        <v>689</v>
      </c>
      <c r="F145" t="s">
        <v>269</v>
      </c>
      <c r="G145" t="s">
        <v>270</v>
      </c>
      <c r="H145" t="s">
        <v>564</v>
      </c>
      <c r="I145" t="s">
        <v>690</v>
      </c>
      <c r="J145">
        <v>0</v>
      </c>
      <c r="K145" t="s">
        <v>691</v>
      </c>
      <c r="L145">
        <v>0</v>
      </c>
      <c r="M145" t="s">
        <v>692</v>
      </c>
      <c r="N145">
        <v>0</v>
      </c>
      <c r="O145" t="s">
        <v>693</v>
      </c>
      <c r="P145" t="s">
        <v>694</v>
      </c>
      <c r="Q145">
        <v>0</v>
      </c>
      <c r="R145" t="s">
        <v>1005</v>
      </c>
      <c r="S145">
        <v>0</v>
      </c>
      <c r="T145" t="s">
        <v>695</v>
      </c>
      <c r="U145">
        <v>0</v>
      </c>
      <c r="V145" t="s">
        <v>1006</v>
      </c>
    </row>
    <row r="146" spans="1:22" x14ac:dyDescent="0.3">
      <c r="A146">
        <v>2012</v>
      </c>
      <c r="B146">
        <v>19992</v>
      </c>
      <c r="C146" t="s">
        <v>1336</v>
      </c>
      <c r="D146" t="s">
        <v>1337</v>
      </c>
      <c r="E146" t="s">
        <v>113</v>
      </c>
      <c r="F146" t="s">
        <v>1338</v>
      </c>
      <c r="G146" t="s">
        <v>296</v>
      </c>
      <c r="H146">
        <v>44251</v>
      </c>
      <c r="I146" t="s">
        <v>1339</v>
      </c>
      <c r="J146" t="s">
        <v>113</v>
      </c>
      <c r="K146" t="s">
        <v>1340</v>
      </c>
      <c r="L146" t="s">
        <v>113</v>
      </c>
      <c r="M146" t="s">
        <v>1341</v>
      </c>
      <c r="N146">
        <v>4300269</v>
      </c>
      <c r="O146" t="s">
        <v>1342</v>
      </c>
      <c r="P146" t="s">
        <v>1343</v>
      </c>
      <c r="Q146">
        <v>0</v>
      </c>
      <c r="R146" t="s">
        <v>1344</v>
      </c>
      <c r="S146" t="s">
        <v>113</v>
      </c>
      <c r="T146" t="s">
        <v>1341</v>
      </c>
      <c r="U146">
        <v>4306423</v>
      </c>
      <c r="V146" t="s">
        <v>1345</v>
      </c>
    </row>
    <row r="147" spans="1:22" x14ac:dyDescent="0.3">
      <c r="A147">
        <v>2012</v>
      </c>
      <c r="B147">
        <v>18864</v>
      </c>
      <c r="C147" t="s">
        <v>1346</v>
      </c>
      <c r="D147" t="s">
        <v>1347</v>
      </c>
      <c r="E147" t="s">
        <v>1348</v>
      </c>
      <c r="F147" t="s">
        <v>1349</v>
      </c>
      <c r="G147" t="s">
        <v>270</v>
      </c>
      <c r="H147">
        <v>3101</v>
      </c>
      <c r="I147" t="s">
        <v>466</v>
      </c>
      <c r="J147" t="e">
        <v>#N/A</v>
      </c>
      <c r="K147" t="s">
        <v>1350</v>
      </c>
      <c r="L147" t="e">
        <v>#N/A</v>
      </c>
      <c r="M147" t="s">
        <v>1351</v>
      </c>
      <c r="N147" t="e">
        <v>#N/A</v>
      </c>
      <c r="O147" t="s">
        <v>1352</v>
      </c>
      <c r="P147" t="s">
        <v>1353</v>
      </c>
      <c r="Q147" t="e">
        <v>#N/A</v>
      </c>
      <c r="R147" t="s">
        <v>1354</v>
      </c>
      <c r="S147" t="e">
        <v>#N/A</v>
      </c>
      <c r="T147" t="s">
        <v>1355</v>
      </c>
      <c r="U147" t="e">
        <v>#N/A</v>
      </c>
      <c r="V147" t="s">
        <v>1356</v>
      </c>
    </row>
    <row r="148" spans="1:22" x14ac:dyDescent="0.3">
      <c r="A148">
        <v>2012</v>
      </c>
      <c r="B148">
        <v>20613</v>
      </c>
      <c r="C148" t="s">
        <v>1357</v>
      </c>
      <c r="D148" t="s">
        <v>1358</v>
      </c>
      <c r="E148" t="s">
        <v>1359</v>
      </c>
      <c r="F148" t="s">
        <v>220</v>
      </c>
      <c r="G148" t="s">
        <v>343</v>
      </c>
      <c r="H148">
        <v>6103</v>
      </c>
      <c r="I148" t="s">
        <v>1360</v>
      </c>
      <c r="J148" t="s">
        <v>644</v>
      </c>
      <c r="K148" t="s">
        <v>1361</v>
      </c>
      <c r="L148">
        <v>0</v>
      </c>
      <c r="M148" t="s">
        <v>1362</v>
      </c>
      <c r="N148">
        <v>0</v>
      </c>
      <c r="O148" t="s">
        <v>1363</v>
      </c>
      <c r="P148" t="s">
        <v>1364</v>
      </c>
      <c r="Q148" t="s">
        <v>276</v>
      </c>
      <c r="R148" t="s">
        <v>1365</v>
      </c>
      <c r="S148">
        <v>0</v>
      </c>
      <c r="T148" t="s">
        <v>1366</v>
      </c>
      <c r="U148">
        <v>0</v>
      </c>
      <c r="V148" t="s">
        <v>1367</v>
      </c>
    </row>
    <row r="149" spans="1:22" x14ac:dyDescent="0.3">
      <c r="A149">
        <v>2012</v>
      </c>
      <c r="B149">
        <v>19259</v>
      </c>
      <c r="C149" t="s">
        <v>787</v>
      </c>
      <c r="D149" t="s">
        <v>192</v>
      </c>
      <c r="E149" t="s">
        <v>590</v>
      </c>
      <c r="F149" t="s">
        <v>193</v>
      </c>
      <c r="G149" t="s">
        <v>127</v>
      </c>
      <c r="H149">
        <v>7826</v>
      </c>
      <c r="I149" t="s">
        <v>188</v>
      </c>
      <c r="J149" t="s">
        <v>297</v>
      </c>
      <c r="K149" t="s">
        <v>194</v>
      </c>
      <c r="L149" t="s">
        <v>687</v>
      </c>
      <c r="M149" t="s">
        <v>705</v>
      </c>
      <c r="N149">
        <v>1147</v>
      </c>
      <c r="O149" t="s">
        <v>195</v>
      </c>
      <c r="P149" t="s">
        <v>419</v>
      </c>
      <c r="Q149" t="s">
        <v>113</v>
      </c>
      <c r="R149" t="s">
        <v>706</v>
      </c>
      <c r="S149" t="s">
        <v>687</v>
      </c>
      <c r="T149" t="s">
        <v>705</v>
      </c>
      <c r="U149">
        <v>1131</v>
      </c>
      <c r="V149" t="s">
        <v>707</v>
      </c>
    </row>
    <row r="150" spans="1:22" x14ac:dyDescent="0.3">
      <c r="A150">
        <v>2012</v>
      </c>
      <c r="B150">
        <v>20117</v>
      </c>
      <c r="C150" t="s">
        <v>253</v>
      </c>
      <c r="D150" t="s">
        <v>254</v>
      </c>
      <c r="E150" t="s">
        <v>590</v>
      </c>
      <c r="F150" t="s">
        <v>255</v>
      </c>
      <c r="G150" t="s">
        <v>256</v>
      </c>
      <c r="H150">
        <v>94403</v>
      </c>
      <c r="I150" t="s">
        <v>257</v>
      </c>
      <c r="J150">
        <v>0</v>
      </c>
      <c r="K150" t="s">
        <v>258</v>
      </c>
      <c r="L150" t="s">
        <v>590</v>
      </c>
      <c r="M150" t="s">
        <v>259</v>
      </c>
      <c r="N150" t="s">
        <v>590</v>
      </c>
      <c r="O150" t="s">
        <v>260</v>
      </c>
      <c r="P150" t="s">
        <v>814</v>
      </c>
      <c r="Q150" t="s">
        <v>113</v>
      </c>
      <c r="R150" t="s">
        <v>815</v>
      </c>
      <c r="S150" t="s">
        <v>113</v>
      </c>
      <c r="T150" t="s">
        <v>816</v>
      </c>
      <c r="U150" t="s">
        <v>113</v>
      </c>
      <c r="V150" t="s">
        <v>817</v>
      </c>
    </row>
    <row r="151" spans="1:22" x14ac:dyDescent="0.3">
      <c r="A151">
        <v>2012</v>
      </c>
      <c r="B151">
        <v>19828</v>
      </c>
      <c r="C151" t="s">
        <v>1368</v>
      </c>
      <c r="D151" t="s">
        <v>1369</v>
      </c>
      <c r="E151" t="e">
        <v>#N/A</v>
      </c>
      <c r="F151" t="s">
        <v>1370</v>
      </c>
      <c r="G151" t="s">
        <v>163</v>
      </c>
      <c r="H151">
        <v>78246</v>
      </c>
      <c r="I151" t="s">
        <v>446</v>
      </c>
      <c r="J151">
        <v>0</v>
      </c>
      <c r="K151" t="s">
        <v>1371</v>
      </c>
      <c r="L151" t="e">
        <v>#N/A</v>
      </c>
      <c r="M151" t="s">
        <v>1372</v>
      </c>
      <c r="N151" t="e">
        <v>#N/A</v>
      </c>
      <c r="O151" t="s">
        <v>1373</v>
      </c>
      <c r="P151" t="s">
        <v>1374</v>
      </c>
      <c r="Q151" t="e">
        <v>#N/A</v>
      </c>
      <c r="R151" t="s">
        <v>1375</v>
      </c>
      <c r="S151" t="e">
        <v>#N/A</v>
      </c>
      <c r="T151" t="s">
        <v>1376</v>
      </c>
      <c r="U151" t="e">
        <v>#N/A</v>
      </c>
      <c r="V151" t="s">
        <v>1377</v>
      </c>
    </row>
    <row r="152" spans="1:22" x14ac:dyDescent="0.3">
      <c r="A152">
        <v>2012</v>
      </c>
      <c r="B152">
        <v>19860</v>
      </c>
      <c r="C152" t="s">
        <v>1378</v>
      </c>
      <c r="D152" t="s">
        <v>1369</v>
      </c>
      <c r="E152" t="e">
        <v>#N/A</v>
      </c>
      <c r="F152" t="s">
        <v>1370</v>
      </c>
      <c r="G152" t="s">
        <v>163</v>
      </c>
      <c r="H152">
        <v>78246</v>
      </c>
      <c r="I152" t="s">
        <v>446</v>
      </c>
      <c r="J152">
        <v>0</v>
      </c>
      <c r="K152" t="s">
        <v>1371</v>
      </c>
      <c r="L152" t="e">
        <v>#N/A</v>
      </c>
      <c r="M152" t="s">
        <v>1372</v>
      </c>
      <c r="N152" t="e">
        <v>#N/A</v>
      </c>
      <c r="O152" t="s">
        <v>1373</v>
      </c>
      <c r="P152" t="s">
        <v>1374</v>
      </c>
      <c r="Q152" t="e">
        <v>#N/A</v>
      </c>
      <c r="R152" t="s">
        <v>1375</v>
      </c>
      <c r="S152" t="e">
        <v>#N/A</v>
      </c>
      <c r="T152" t="s">
        <v>1376</v>
      </c>
      <c r="U152" t="e">
        <v>#N/A</v>
      </c>
      <c r="V152" t="s">
        <v>1377</v>
      </c>
    </row>
    <row r="153" spans="1:22" x14ac:dyDescent="0.3">
      <c r="A153">
        <v>2012</v>
      </c>
      <c r="B153">
        <v>19801</v>
      </c>
      <c r="C153" t="s">
        <v>1379</v>
      </c>
      <c r="D153" t="s">
        <v>1369</v>
      </c>
      <c r="E153" t="e">
        <v>#N/A</v>
      </c>
      <c r="F153" t="s">
        <v>1370</v>
      </c>
      <c r="G153" t="s">
        <v>163</v>
      </c>
      <c r="H153">
        <v>78246</v>
      </c>
      <c r="I153" t="s">
        <v>446</v>
      </c>
      <c r="J153">
        <v>0</v>
      </c>
      <c r="K153" t="s">
        <v>1371</v>
      </c>
      <c r="L153" t="e">
        <v>#N/A</v>
      </c>
      <c r="M153" t="s">
        <v>1372</v>
      </c>
      <c r="N153" t="e">
        <v>#N/A</v>
      </c>
      <c r="O153" t="s">
        <v>1373</v>
      </c>
      <c r="P153" t="s">
        <v>1374</v>
      </c>
      <c r="Q153" t="e">
        <v>#N/A</v>
      </c>
      <c r="R153" t="s">
        <v>1375</v>
      </c>
      <c r="S153" t="e">
        <v>#N/A</v>
      </c>
      <c r="T153" t="s">
        <v>1376</v>
      </c>
      <c r="U153" t="e">
        <v>#N/A</v>
      </c>
      <c r="V153" t="s">
        <v>1377</v>
      </c>
    </row>
    <row r="154" spans="1:22" x14ac:dyDescent="0.3">
      <c r="A154">
        <v>2012</v>
      </c>
      <c r="B154">
        <v>19640</v>
      </c>
      <c r="C154" t="s">
        <v>1108</v>
      </c>
      <c r="D154" t="s">
        <v>1109</v>
      </c>
      <c r="E154">
        <v>0</v>
      </c>
      <c r="F154" t="s">
        <v>1110</v>
      </c>
      <c r="G154" t="s">
        <v>887</v>
      </c>
      <c r="H154">
        <v>65205</v>
      </c>
      <c r="I154" t="s">
        <v>176</v>
      </c>
      <c r="J154">
        <v>0</v>
      </c>
      <c r="K154" t="s">
        <v>177</v>
      </c>
      <c r="L154">
        <v>0</v>
      </c>
      <c r="M154" t="s">
        <v>1062</v>
      </c>
      <c r="N154">
        <v>0</v>
      </c>
      <c r="O154" t="s">
        <v>178</v>
      </c>
      <c r="P154" t="s">
        <v>1111</v>
      </c>
      <c r="Q154">
        <v>0</v>
      </c>
      <c r="R154" t="s">
        <v>1112</v>
      </c>
      <c r="S154">
        <v>0</v>
      </c>
      <c r="T154" t="s">
        <v>1113</v>
      </c>
      <c r="U154">
        <v>1222</v>
      </c>
      <c r="V154" t="s">
        <v>1114</v>
      </c>
    </row>
    <row r="155" spans="1:22" x14ac:dyDescent="0.3">
      <c r="A155">
        <v>2012</v>
      </c>
      <c r="B155">
        <v>21415</v>
      </c>
      <c r="C155" t="s">
        <v>420</v>
      </c>
      <c r="D155" t="s">
        <v>417</v>
      </c>
      <c r="E155" t="s">
        <v>590</v>
      </c>
      <c r="F155" t="s">
        <v>157</v>
      </c>
      <c r="G155" t="s">
        <v>158</v>
      </c>
      <c r="H155">
        <v>50309</v>
      </c>
      <c r="I155" t="s">
        <v>1315</v>
      </c>
      <c r="J155" t="s">
        <v>352</v>
      </c>
      <c r="K155" t="s">
        <v>892</v>
      </c>
      <c r="L155" t="s">
        <v>590</v>
      </c>
      <c r="M155">
        <v>0</v>
      </c>
      <c r="N155" t="s">
        <v>590</v>
      </c>
      <c r="O155" t="s">
        <v>1380</v>
      </c>
      <c r="P155" t="s">
        <v>830</v>
      </c>
      <c r="Q155" t="s">
        <v>113</v>
      </c>
      <c r="R155" t="s">
        <v>831</v>
      </c>
      <c r="S155" t="s">
        <v>113</v>
      </c>
      <c r="T155" t="s">
        <v>832</v>
      </c>
      <c r="U155" t="s">
        <v>113</v>
      </c>
      <c r="V155" t="s">
        <v>833</v>
      </c>
    </row>
    <row r="156" spans="1:22" x14ac:dyDescent="0.3">
      <c r="A156">
        <v>2012</v>
      </c>
      <c r="B156">
        <v>23680</v>
      </c>
      <c r="C156" t="s">
        <v>1381</v>
      </c>
      <c r="D156" t="s">
        <v>1382</v>
      </c>
      <c r="E156" t="e">
        <v>#N/A</v>
      </c>
      <c r="F156" t="s">
        <v>342</v>
      </c>
      <c r="G156" t="s">
        <v>343</v>
      </c>
      <c r="H156">
        <v>6902</v>
      </c>
      <c r="I156" t="s">
        <v>1383</v>
      </c>
      <c r="J156">
        <v>0</v>
      </c>
      <c r="K156" t="s">
        <v>1384</v>
      </c>
      <c r="L156" t="e">
        <v>#N/A</v>
      </c>
      <c r="M156" t="s">
        <v>1385</v>
      </c>
      <c r="N156" t="e">
        <v>#N/A</v>
      </c>
      <c r="O156" t="s">
        <v>1386</v>
      </c>
      <c r="P156" t="e">
        <v>#N/A</v>
      </c>
      <c r="Q156" t="e">
        <v>#N/A</v>
      </c>
      <c r="R156" t="e">
        <v>#N/A</v>
      </c>
      <c r="S156" t="e">
        <v>#N/A</v>
      </c>
      <c r="T156" t="e">
        <v>#N/A</v>
      </c>
      <c r="U156" t="e">
        <v>#N/A</v>
      </c>
      <c r="V156" t="e">
        <v>#N/A</v>
      </c>
    </row>
    <row r="157" spans="1:22" x14ac:dyDescent="0.3">
      <c r="A157">
        <v>2012</v>
      </c>
      <c r="B157">
        <v>21784</v>
      </c>
      <c r="C157" t="s">
        <v>496</v>
      </c>
      <c r="D157" t="s">
        <v>495</v>
      </c>
      <c r="E157" t="s">
        <v>497</v>
      </c>
      <c r="F157" t="s">
        <v>493</v>
      </c>
      <c r="G157" t="s">
        <v>146</v>
      </c>
      <c r="H157">
        <v>23060</v>
      </c>
      <c r="I157" t="s">
        <v>537</v>
      </c>
      <c r="J157" t="s">
        <v>109</v>
      </c>
      <c r="K157" t="s">
        <v>1387</v>
      </c>
      <c r="L157" t="s">
        <v>590</v>
      </c>
      <c r="M157" t="s">
        <v>498</v>
      </c>
      <c r="N157" t="s">
        <v>590</v>
      </c>
      <c r="O157" t="s">
        <v>1388</v>
      </c>
      <c r="P157" t="s">
        <v>113</v>
      </c>
      <c r="Q157" t="s">
        <v>113</v>
      </c>
      <c r="R157" t="s">
        <v>113</v>
      </c>
      <c r="S157" t="s">
        <v>113</v>
      </c>
      <c r="T157" t="s">
        <v>113</v>
      </c>
      <c r="U157" t="s">
        <v>113</v>
      </c>
      <c r="V157" t="s">
        <v>113</v>
      </c>
    </row>
    <row r="158" spans="1:22" x14ac:dyDescent="0.3">
      <c r="A158">
        <v>2012</v>
      </c>
      <c r="B158">
        <v>21970</v>
      </c>
      <c r="C158" t="s">
        <v>547</v>
      </c>
      <c r="D158" t="s">
        <v>1116</v>
      </c>
      <c r="E158" t="s">
        <v>542</v>
      </c>
      <c r="F158" t="s">
        <v>543</v>
      </c>
      <c r="G158" t="s">
        <v>197</v>
      </c>
      <c r="H158">
        <v>2021</v>
      </c>
      <c r="I158" t="s">
        <v>1329</v>
      </c>
      <c r="J158" t="s">
        <v>277</v>
      </c>
      <c r="K158" t="s">
        <v>1330</v>
      </c>
      <c r="L158" t="s">
        <v>590</v>
      </c>
      <c r="M158" t="s">
        <v>1331</v>
      </c>
      <c r="N158" t="s">
        <v>590</v>
      </c>
      <c r="O158" t="s">
        <v>544</v>
      </c>
      <c r="P158" t="s">
        <v>113</v>
      </c>
      <c r="Q158" t="s">
        <v>113</v>
      </c>
      <c r="R158" t="s">
        <v>113</v>
      </c>
      <c r="S158" t="s">
        <v>113</v>
      </c>
      <c r="T158" t="s">
        <v>113</v>
      </c>
      <c r="U158" t="s">
        <v>113</v>
      </c>
      <c r="V158" t="s">
        <v>113</v>
      </c>
    </row>
    <row r="159" spans="1:22" x14ac:dyDescent="0.3">
      <c r="A159">
        <v>2012</v>
      </c>
      <c r="B159">
        <v>20648</v>
      </c>
      <c r="C159" t="s">
        <v>545</v>
      </c>
      <c r="D159" t="s">
        <v>1116</v>
      </c>
      <c r="E159" t="s">
        <v>542</v>
      </c>
      <c r="F159" t="s">
        <v>543</v>
      </c>
      <c r="G159" t="s">
        <v>197</v>
      </c>
      <c r="H159">
        <v>2021</v>
      </c>
      <c r="I159" t="s">
        <v>1329</v>
      </c>
      <c r="J159" t="s">
        <v>277</v>
      </c>
      <c r="K159" t="s">
        <v>1330</v>
      </c>
      <c r="L159" t="s">
        <v>590</v>
      </c>
      <c r="M159" t="s">
        <v>1331</v>
      </c>
      <c r="N159" t="s">
        <v>590</v>
      </c>
      <c r="O159" t="s">
        <v>544</v>
      </c>
      <c r="P159" t="s">
        <v>113</v>
      </c>
      <c r="Q159" t="s">
        <v>113</v>
      </c>
      <c r="R159" t="s">
        <v>113</v>
      </c>
      <c r="S159" t="s">
        <v>113</v>
      </c>
      <c r="T159" t="s">
        <v>113</v>
      </c>
      <c r="U159" t="s">
        <v>113</v>
      </c>
      <c r="V159" t="s">
        <v>113</v>
      </c>
    </row>
    <row r="160" spans="1:22" x14ac:dyDescent="0.3">
      <c r="A160">
        <v>2012</v>
      </c>
      <c r="B160">
        <v>21709</v>
      </c>
      <c r="C160" t="s">
        <v>839</v>
      </c>
      <c r="D160" t="s">
        <v>840</v>
      </c>
      <c r="E160">
        <v>0</v>
      </c>
      <c r="F160" t="s">
        <v>512</v>
      </c>
      <c r="G160" t="s">
        <v>256</v>
      </c>
      <c r="H160">
        <v>90010</v>
      </c>
      <c r="I160" t="s">
        <v>836</v>
      </c>
      <c r="J160">
        <v>0</v>
      </c>
      <c r="K160" t="s">
        <v>837</v>
      </c>
      <c r="L160" t="e">
        <v>#N/A</v>
      </c>
      <c r="M160" t="s">
        <v>838</v>
      </c>
      <c r="N160">
        <v>0</v>
      </c>
      <c r="O160" t="s">
        <v>1389</v>
      </c>
      <c r="P160" t="s">
        <v>694</v>
      </c>
      <c r="Q160">
        <v>0</v>
      </c>
      <c r="R160" t="s">
        <v>1390</v>
      </c>
      <c r="S160" t="e">
        <v>#N/A</v>
      </c>
      <c r="T160" t="s">
        <v>1391</v>
      </c>
      <c r="U160">
        <v>0</v>
      </c>
      <c r="V160" t="s">
        <v>1392</v>
      </c>
    </row>
    <row r="161" spans="1:22" x14ac:dyDescent="0.3">
      <c r="A161">
        <v>2012</v>
      </c>
      <c r="B161">
        <v>21652</v>
      </c>
      <c r="C161" t="s">
        <v>835</v>
      </c>
      <c r="D161" t="s">
        <v>511</v>
      </c>
      <c r="E161" t="s">
        <v>590</v>
      </c>
      <c r="F161" t="s">
        <v>512</v>
      </c>
      <c r="G161" t="s">
        <v>256</v>
      </c>
      <c r="H161">
        <v>90010</v>
      </c>
      <c r="I161" t="s">
        <v>836</v>
      </c>
      <c r="J161">
        <v>0</v>
      </c>
      <c r="K161" t="s">
        <v>837</v>
      </c>
      <c r="L161" t="s">
        <v>590</v>
      </c>
      <c r="M161" t="s">
        <v>838</v>
      </c>
      <c r="N161" t="s">
        <v>590</v>
      </c>
      <c r="O161" t="s">
        <v>1389</v>
      </c>
      <c r="P161" t="s">
        <v>694</v>
      </c>
      <c r="Q161" t="s">
        <v>113</v>
      </c>
      <c r="R161" t="s">
        <v>1390</v>
      </c>
      <c r="S161" t="s">
        <v>113</v>
      </c>
      <c r="T161" t="s">
        <v>1391</v>
      </c>
      <c r="U161" t="s">
        <v>113</v>
      </c>
      <c r="V161" t="s">
        <v>1392</v>
      </c>
    </row>
    <row r="162" spans="1:22" x14ac:dyDescent="0.3">
      <c r="A162">
        <v>2012</v>
      </c>
      <c r="B162">
        <v>22322</v>
      </c>
      <c r="C162" t="s">
        <v>231</v>
      </c>
      <c r="D162" t="s">
        <v>228</v>
      </c>
      <c r="E162" t="s">
        <v>229</v>
      </c>
      <c r="F162" t="s">
        <v>230</v>
      </c>
      <c r="G162" t="s">
        <v>117</v>
      </c>
      <c r="H162">
        <v>19341</v>
      </c>
      <c r="I162" t="s">
        <v>1333</v>
      </c>
      <c r="J162" t="s">
        <v>198</v>
      </c>
      <c r="K162" t="s">
        <v>1334</v>
      </c>
      <c r="L162" t="s">
        <v>590</v>
      </c>
      <c r="M162" t="s">
        <v>1117</v>
      </c>
      <c r="N162" t="s">
        <v>590</v>
      </c>
      <c r="O162" t="s">
        <v>1335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</row>
    <row r="163" spans="1:22" x14ac:dyDescent="0.3">
      <c r="A163">
        <v>2012</v>
      </c>
      <c r="B163">
        <v>22136</v>
      </c>
      <c r="C163" t="s">
        <v>1393</v>
      </c>
      <c r="D163" t="s">
        <v>1271</v>
      </c>
      <c r="E163" t="s">
        <v>1272</v>
      </c>
      <c r="F163" t="s">
        <v>384</v>
      </c>
      <c r="G163" t="s">
        <v>296</v>
      </c>
      <c r="H163">
        <v>45202</v>
      </c>
      <c r="I163" t="s">
        <v>652</v>
      </c>
      <c r="J163" t="s">
        <v>113</v>
      </c>
      <c r="K163" t="s">
        <v>653</v>
      </c>
      <c r="L163" t="s">
        <v>113</v>
      </c>
      <c r="M163" t="s">
        <v>654</v>
      </c>
      <c r="N163" t="s">
        <v>113</v>
      </c>
      <c r="O163" t="s">
        <v>655</v>
      </c>
      <c r="P163" t="s">
        <v>113</v>
      </c>
      <c r="Q163" t="s">
        <v>113</v>
      </c>
      <c r="R163" t="s">
        <v>113</v>
      </c>
      <c r="S163" t="s">
        <v>113</v>
      </c>
      <c r="T163">
        <v>0</v>
      </c>
      <c r="U163">
        <v>0</v>
      </c>
      <c r="V163">
        <v>0</v>
      </c>
    </row>
    <row r="164" spans="1:22" x14ac:dyDescent="0.3">
      <c r="A164">
        <v>2012</v>
      </c>
      <c r="B164">
        <v>21946</v>
      </c>
      <c r="C164" t="s">
        <v>546</v>
      </c>
      <c r="D164" t="s">
        <v>1116</v>
      </c>
      <c r="E164" t="s">
        <v>542</v>
      </c>
      <c r="F164" t="s">
        <v>543</v>
      </c>
      <c r="G164" t="s">
        <v>197</v>
      </c>
      <c r="H164">
        <v>2021</v>
      </c>
      <c r="I164" t="s">
        <v>1329</v>
      </c>
      <c r="J164" t="s">
        <v>277</v>
      </c>
      <c r="K164" t="s">
        <v>1330</v>
      </c>
      <c r="L164" t="s">
        <v>590</v>
      </c>
      <c r="M164" t="s">
        <v>1331</v>
      </c>
      <c r="N164" t="s">
        <v>590</v>
      </c>
      <c r="O164" t="s">
        <v>544</v>
      </c>
      <c r="P164" t="s">
        <v>113</v>
      </c>
      <c r="Q164" t="s">
        <v>113</v>
      </c>
      <c r="R164" t="s">
        <v>113</v>
      </c>
      <c r="S164" t="s">
        <v>113</v>
      </c>
      <c r="T164" t="s">
        <v>113</v>
      </c>
      <c r="U164" t="s">
        <v>113</v>
      </c>
      <c r="V164" t="s">
        <v>113</v>
      </c>
    </row>
    <row r="165" spans="1:22" x14ac:dyDescent="0.3">
      <c r="A165">
        <v>2012</v>
      </c>
      <c r="B165">
        <v>22772</v>
      </c>
      <c r="C165" t="s">
        <v>577</v>
      </c>
      <c r="D165" t="s">
        <v>574</v>
      </c>
      <c r="E165" t="s">
        <v>575</v>
      </c>
      <c r="F165" t="s">
        <v>576</v>
      </c>
      <c r="G165" t="s">
        <v>321</v>
      </c>
      <c r="H165">
        <v>27102</v>
      </c>
      <c r="I165" t="s">
        <v>1082</v>
      </c>
      <c r="J165" t="s">
        <v>276</v>
      </c>
      <c r="K165" t="s">
        <v>1083</v>
      </c>
      <c r="L165" t="s">
        <v>590</v>
      </c>
      <c r="M165" t="s">
        <v>1084</v>
      </c>
      <c r="N165" t="s">
        <v>590</v>
      </c>
      <c r="O165" t="s">
        <v>1085</v>
      </c>
      <c r="P165" t="s">
        <v>113</v>
      </c>
      <c r="Q165" t="s">
        <v>113</v>
      </c>
      <c r="R165" t="s">
        <v>113</v>
      </c>
      <c r="S165" t="s">
        <v>113</v>
      </c>
      <c r="T165" t="s">
        <v>113</v>
      </c>
      <c r="U165" t="s">
        <v>113</v>
      </c>
      <c r="V165" t="s">
        <v>113</v>
      </c>
    </row>
    <row r="166" spans="1:22" x14ac:dyDescent="0.3">
      <c r="A166">
        <v>2012</v>
      </c>
      <c r="B166">
        <v>21407</v>
      </c>
      <c r="C166" t="s">
        <v>418</v>
      </c>
      <c r="D166" t="s">
        <v>417</v>
      </c>
      <c r="E166" t="s">
        <v>590</v>
      </c>
      <c r="F166" t="s">
        <v>157</v>
      </c>
      <c r="G166" t="s">
        <v>158</v>
      </c>
      <c r="H166">
        <v>50309</v>
      </c>
      <c r="I166" t="s">
        <v>1315</v>
      </c>
      <c r="J166" t="s">
        <v>352</v>
      </c>
      <c r="K166" t="s">
        <v>892</v>
      </c>
      <c r="L166" t="s">
        <v>590</v>
      </c>
      <c r="M166">
        <v>0</v>
      </c>
      <c r="N166" t="s">
        <v>590</v>
      </c>
      <c r="O166" t="s">
        <v>1380</v>
      </c>
      <c r="P166" t="s">
        <v>830</v>
      </c>
      <c r="Q166" t="s">
        <v>113</v>
      </c>
      <c r="R166" t="s">
        <v>831</v>
      </c>
      <c r="S166" t="s">
        <v>113</v>
      </c>
      <c r="T166" t="s">
        <v>832</v>
      </c>
      <c r="U166" t="s">
        <v>113</v>
      </c>
      <c r="V166" t="s">
        <v>833</v>
      </c>
    </row>
    <row r="167" spans="1:22" x14ac:dyDescent="0.3">
      <c r="A167">
        <v>2012</v>
      </c>
      <c r="B167">
        <v>22780</v>
      </c>
      <c r="C167" t="s">
        <v>578</v>
      </c>
      <c r="D167" t="s">
        <v>574</v>
      </c>
      <c r="E167" t="s">
        <v>575</v>
      </c>
      <c r="F167" t="s">
        <v>576</v>
      </c>
      <c r="G167" t="s">
        <v>321</v>
      </c>
      <c r="H167">
        <v>27102</v>
      </c>
      <c r="I167" t="s">
        <v>1082</v>
      </c>
      <c r="J167" t="s">
        <v>276</v>
      </c>
      <c r="K167" t="s">
        <v>1083</v>
      </c>
      <c r="L167" t="s">
        <v>590</v>
      </c>
      <c r="M167" t="s">
        <v>1084</v>
      </c>
      <c r="N167" t="s">
        <v>590</v>
      </c>
      <c r="O167" t="s">
        <v>1085</v>
      </c>
      <c r="P167" t="s">
        <v>113</v>
      </c>
      <c r="Q167" t="s">
        <v>113</v>
      </c>
      <c r="R167" t="s">
        <v>113</v>
      </c>
      <c r="S167" t="s">
        <v>113</v>
      </c>
      <c r="T167" t="s">
        <v>113</v>
      </c>
      <c r="U167" t="s">
        <v>113</v>
      </c>
      <c r="V167" t="s">
        <v>113</v>
      </c>
    </row>
    <row r="168" spans="1:22" x14ac:dyDescent="0.3">
      <c r="A168">
        <v>2012</v>
      </c>
      <c r="B168">
        <v>23434</v>
      </c>
      <c r="C168" t="s">
        <v>1118</v>
      </c>
      <c r="D168" t="s">
        <v>199</v>
      </c>
      <c r="E168">
        <v>0</v>
      </c>
      <c r="F168" t="s">
        <v>1119</v>
      </c>
      <c r="G168" t="s">
        <v>202</v>
      </c>
      <c r="H168">
        <v>54481</v>
      </c>
      <c r="I168" t="s">
        <v>494</v>
      </c>
      <c r="J168" t="s">
        <v>249</v>
      </c>
      <c r="K168" t="s">
        <v>1120</v>
      </c>
      <c r="L168">
        <v>0</v>
      </c>
      <c r="M168" t="s">
        <v>1121</v>
      </c>
      <c r="N168">
        <v>0</v>
      </c>
      <c r="O168" t="s">
        <v>1394</v>
      </c>
      <c r="P168" t="s">
        <v>791</v>
      </c>
      <c r="Q168" t="s">
        <v>104</v>
      </c>
      <c r="R168" t="s">
        <v>1395</v>
      </c>
      <c r="S168">
        <v>0</v>
      </c>
      <c r="T168" t="s">
        <v>1396</v>
      </c>
      <c r="U168">
        <v>0</v>
      </c>
      <c r="V168" t="s">
        <v>1397</v>
      </c>
    </row>
    <row r="169" spans="1:22" x14ac:dyDescent="0.3">
      <c r="A169">
        <v>2012</v>
      </c>
      <c r="B169">
        <v>23248</v>
      </c>
      <c r="C169" t="s">
        <v>1398</v>
      </c>
      <c r="D169" t="s">
        <v>1314</v>
      </c>
      <c r="E169" t="e">
        <v>#N/A</v>
      </c>
      <c r="F169" t="s">
        <v>501</v>
      </c>
      <c r="G169" t="s">
        <v>321</v>
      </c>
      <c r="H169">
        <v>27605</v>
      </c>
      <c r="I169" t="s">
        <v>1315</v>
      </c>
      <c r="J169" t="s">
        <v>32</v>
      </c>
      <c r="K169" t="s">
        <v>1316</v>
      </c>
      <c r="L169" t="e">
        <v>#N/A</v>
      </c>
      <c r="M169" t="s">
        <v>1317</v>
      </c>
      <c r="N169">
        <v>3396</v>
      </c>
      <c r="O169" t="s">
        <v>1318</v>
      </c>
      <c r="P169" t="s">
        <v>1319</v>
      </c>
      <c r="Q169" t="s">
        <v>352</v>
      </c>
      <c r="R169" t="s">
        <v>1320</v>
      </c>
      <c r="S169" t="e">
        <v>#N/A</v>
      </c>
      <c r="T169" t="s">
        <v>1399</v>
      </c>
      <c r="U169">
        <v>4164</v>
      </c>
      <c r="V169" t="s">
        <v>1321</v>
      </c>
    </row>
    <row r="170" spans="1:22" x14ac:dyDescent="0.3">
      <c r="A170">
        <v>2012</v>
      </c>
      <c r="B170">
        <v>21296</v>
      </c>
      <c r="C170" t="s">
        <v>1400</v>
      </c>
      <c r="D170" t="s">
        <v>1401</v>
      </c>
      <c r="E170">
        <v>0</v>
      </c>
      <c r="F170" t="s">
        <v>1402</v>
      </c>
      <c r="G170" t="s">
        <v>146</v>
      </c>
      <c r="H170">
        <v>23235</v>
      </c>
      <c r="I170" t="s">
        <v>1403</v>
      </c>
      <c r="J170" t="s">
        <v>249</v>
      </c>
      <c r="K170" t="s">
        <v>1404</v>
      </c>
      <c r="L170" t="s">
        <v>113</v>
      </c>
      <c r="M170" t="s">
        <v>1405</v>
      </c>
      <c r="N170" t="s">
        <v>113</v>
      </c>
      <c r="O170" t="s">
        <v>1406</v>
      </c>
      <c r="P170" t="s">
        <v>411</v>
      </c>
      <c r="Q170" t="s">
        <v>113</v>
      </c>
      <c r="R170" t="s">
        <v>1407</v>
      </c>
      <c r="S170" t="s">
        <v>113</v>
      </c>
      <c r="T170" t="s">
        <v>1408</v>
      </c>
      <c r="U170" t="s">
        <v>113</v>
      </c>
      <c r="V170" t="s">
        <v>1409</v>
      </c>
    </row>
    <row r="171" spans="1:22" x14ac:dyDescent="0.3">
      <c r="A171">
        <v>2012</v>
      </c>
      <c r="B171">
        <v>21482</v>
      </c>
      <c r="C171" t="s">
        <v>519</v>
      </c>
      <c r="D171" t="s">
        <v>514</v>
      </c>
      <c r="E171" t="s">
        <v>113</v>
      </c>
      <c r="F171" t="s">
        <v>510</v>
      </c>
      <c r="G171" t="s">
        <v>181</v>
      </c>
      <c r="H171">
        <v>2919</v>
      </c>
      <c r="I171" t="s">
        <v>515</v>
      </c>
      <c r="J171" t="s">
        <v>128</v>
      </c>
      <c r="K171" t="s">
        <v>516</v>
      </c>
      <c r="L171" t="s">
        <v>590</v>
      </c>
      <c r="M171" t="s">
        <v>517</v>
      </c>
      <c r="N171" t="s">
        <v>590</v>
      </c>
      <c r="O171" t="s">
        <v>520</v>
      </c>
      <c r="P171" t="s">
        <v>102</v>
      </c>
      <c r="Q171" t="s">
        <v>644</v>
      </c>
      <c r="R171" t="s">
        <v>645</v>
      </c>
      <c r="S171" t="s">
        <v>113</v>
      </c>
      <c r="T171" t="s">
        <v>646</v>
      </c>
      <c r="U171" t="s">
        <v>113</v>
      </c>
      <c r="V171" t="s">
        <v>834</v>
      </c>
    </row>
    <row r="172" spans="1:22" x14ac:dyDescent="0.3">
      <c r="A172">
        <v>2012</v>
      </c>
      <c r="B172">
        <v>22209</v>
      </c>
      <c r="C172" t="s">
        <v>1410</v>
      </c>
      <c r="D172" t="s">
        <v>1411</v>
      </c>
      <c r="E172">
        <v>0</v>
      </c>
      <c r="F172" t="s">
        <v>107</v>
      </c>
      <c r="G172" t="s">
        <v>108</v>
      </c>
      <c r="H172">
        <v>85258</v>
      </c>
      <c r="I172" t="s">
        <v>1093</v>
      </c>
      <c r="J172" t="s">
        <v>319</v>
      </c>
      <c r="K172" t="s">
        <v>1095</v>
      </c>
      <c r="L172">
        <v>0</v>
      </c>
      <c r="M172" t="s">
        <v>1096</v>
      </c>
      <c r="N172">
        <v>2353</v>
      </c>
      <c r="O172" t="s">
        <v>1097</v>
      </c>
      <c r="P172" t="s">
        <v>351</v>
      </c>
      <c r="Q172" t="s">
        <v>352</v>
      </c>
      <c r="R172" t="s">
        <v>1098</v>
      </c>
      <c r="S172">
        <v>0</v>
      </c>
      <c r="T172" t="s">
        <v>1096</v>
      </c>
      <c r="U172">
        <v>2357</v>
      </c>
      <c r="V172" t="s">
        <v>1099</v>
      </c>
    </row>
    <row r="173" spans="1:22" x14ac:dyDescent="0.3">
      <c r="A173">
        <v>2012</v>
      </c>
      <c r="B173">
        <v>24112</v>
      </c>
      <c r="C173" t="s">
        <v>1412</v>
      </c>
      <c r="D173" t="s">
        <v>1337</v>
      </c>
      <c r="E173" t="s">
        <v>113</v>
      </c>
      <c r="F173" t="s">
        <v>1338</v>
      </c>
      <c r="G173" t="s">
        <v>296</v>
      </c>
      <c r="H173">
        <v>44251</v>
      </c>
      <c r="I173" t="s">
        <v>1339</v>
      </c>
      <c r="J173" t="s">
        <v>113</v>
      </c>
      <c r="K173" t="s">
        <v>1340</v>
      </c>
      <c r="L173" t="s">
        <v>113</v>
      </c>
      <c r="M173" t="s">
        <v>1341</v>
      </c>
      <c r="N173">
        <v>4300269</v>
      </c>
      <c r="O173" t="s">
        <v>1342</v>
      </c>
      <c r="P173" t="s">
        <v>1343</v>
      </c>
      <c r="Q173">
        <v>0</v>
      </c>
      <c r="R173" t="s">
        <v>1344</v>
      </c>
      <c r="S173" t="s">
        <v>113</v>
      </c>
      <c r="T173" t="s">
        <v>1341</v>
      </c>
      <c r="U173">
        <v>4306423</v>
      </c>
      <c r="V173" t="s">
        <v>1345</v>
      </c>
    </row>
    <row r="174" spans="1:22" x14ac:dyDescent="0.3">
      <c r="A174">
        <v>2012</v>
      </c>
      <c r="B174">
        <v>24554</v>
      </c>
      <c r="C174" t="s">
        <v>1123</v>
      </c>
      <c r="D174" t="s">
        <v>228</v>
      </c>
      <c r="E174" t="s">
        <v>229</v>
      </c>
      <c r="F174" t="s">
        <v>230</v>
      </c>
      <c r="G174" t="s">
        <v>117</v>
      </c>
      <c r="H174">
        <v>19341</v>
      </c>
      <c r="I174" t="s">
        <v>1333</v>
      </c>
      <c r="J174" t="s">
        <v>198</v>
      </c>
      <c r="K174" t="s">
        <v>1334</v>
      </c>
      <c r="L174" t="e">
        <v>#N/A</v>
      </c>
      <c r="M174" t="s">
        <v>1117</v>
      </c>
      <c r="N174" t="e">
        <v>#N/A</v>
      </c>
      <c r="O174" t="s">
        <v>1335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</row>
    <row r="175" spans="1:22" x14ac:dyDescent="0.3">
      <c r="A175">
        <v>2012</v>
      </c>
      <c r="B175">
        <v>24295</v>
      </c>
      <c r="C175" t="s">
        <v>536</v>
      </c>
      <c r="D175" t="s">
        <v>1122</v>
      </c>
      <c r="E175" t="s">
        <v>113</v>
      </c>
      <c r="F175" t="s">
        <v>870</v>
      </c>
      <c r="G175" t="s">
        <v>181</v>
      </c>
      <c r="H175" t="s">
        <v>871</v>
      </c>
      <c r="I175" t="s">
        <v>537</v>
      </c>
      <c r="J175" t="s">
        <v>128</v>
      </c>
      <c r="K175" t="s">
        <v>538</v>
      </c>
      <c r="L175" t="s">
        <v>590</v>
      </c>
      <c r="M175" t="s">
        <v>539</v>
      </c>
      <c r="N175" t="s">
        <v>590</v>
      </c>
      <c r="O175" t="s">
        <v>858</v>
      </c>
      <c r="P175" t="s">
        <v>859</v>
      </c>
      <c r="Q175">
        <v>0</v>
      </c>
      <c r="R175" t="s">
        <v>860</v>
      </c>
      <c r="S175" t="s">
        <v>113</v>
      </c>
      <c r="T175" t="s">
        <v>861</v>
      </c>
      <c r="U175" t="s">
        <v>113</v>
      </c>
      <c r="V175" t="s">
        <v>113</v>
      </c>
    </row>
    <row r="176" spans="1:22" x14ac:dyDescent="0.3">
      <c r="A176">
        <v>2012</v>
      </c>
      <c r="B176">
        <v>24414</v>
      </c>
      <c r="C176" t="s">
        <v>142</v>
      </c>
      <c r="D176" t="s">
        <v>135</v>
      </c>
      <c r="E176">
        <v>0</v>
      </c>
      <c r="F176" t="s">
        <v>136</v>
      </c>
      <c r="G176" t="s">
        <v>137</v>
      </c>
      <c r="H176">
        <v>36066</v>
      </c>
      <c r="I176" t="s">
        <v>138</v>
      </c>
      <c r="J176">
        <v>0</v>
      </c>
      <c r="K176" t="s">
        <v>139</v>
      </c>
      <c r="L176" t="s">
        <v>590</v>
      </c>
      <c r="M176" t="s">
        <v>140</v>
      </c>
      <c r="N176">
        <v>726117</v>
      </c>
      <c r="O176" t="s">
        <v>141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</row>
    <row r="177" spans="1:22" x14ac:dyDescent="0.3">
      <c r="A177">
        <v>2012</v>
      </c>
      <c r="B177">
        <v>24384</v>
      </c>
      <c r="C177" t="s">
        <v>1413</v>
      </c>
      <c r="D177" t="s">
        <v>1414</v>
      </c>
      <c r="E177" t="s">
        <v>1348</v>
      </c>
      <c r="F177" t="s">
        <v>1349</v>
      </c>
      <c r="G177" t="s">
        <v>270</v>
      </c>
      <c r="H177">
        <v>3101</v>
      </c>
      <c r="I177" t="s">
        <v>466</v>
      </c>
      <c r="J177" t="e">
        <v>#N/A</v>
      </c>
      <c r="K177" t="s">
        <v>1350</v>
      </c>
      <c r="L177" t="e">
        <v>#N/A</v>
      </c>
      <c r="M177" t="s">
        <v>1351</v>
      </c>
      <c r="N177" t="e">
        <v>#N/A</v>
      </c>
      <c r="O177" t="s">
        <v>1352</v>
      </c>
      <c r="P177" t="s">
        <v>1415</v>
      </c>
      <c r="Q177" t="e">
        <v>#N/A</v>
      </c>
      <c r="R177" t="s">
        <v>1354</v>
      </c>
      <c r="S177" t="e">
        <v>#N/A</v>
      </c>
      <c r="T177" t="s">
        <v>1355</v>
      </c>
      <c r="U177" t="e">
        <v>#N/A</v>
      </c>
      <c r="V177" t="s">
        <v>1356</v>
      </c>
    </row>
    <row r="178" spans="1:22" x14ac:dyDescent="0.3">
      <c r="A178">
        <v>2012</v>
      </c>
      <c r="B178">
        <v>24171</v>
      </c>
      <c r="C178" t="s">
        <v>569</v>
      </c>
      <c r="D178" t="s">
        <v>688</v>
      </c>
      <c r="E178" t="s">
        <v>689</v>
      </c>
      <c r="F178" t="s">
        <v>269</v>
      </c>
      <c r="G178" t="s">
        <v>270</v>
      </c>
      <c r="H178" t="s">
        <v>564</v>
      </c>
      <c r="I178" t="s">
        <v>690</v>
      </c>
      <c r="J178">
        <v>0</v>
      </c>
      <c r="K178" t="s">
        <v>691</v>
      </c>
      <c r="L178">
        <v>0</v>
      </c>
      <c r="M178" t="s">
        <v>692</v>
      </c>
      <c r="N178">
        <v>0</v>
      </c>
      <c r="O178" t="s">
        <v>693</v>
      </c>
      <c r="P178" t="s">
        <v>694</v>
      </c>
      <c r="Q178">
        <v>0</v>
      </c>
      <c r="R178" t="s">
        <v>1005</v>
      </c>
      <c r="S178">
        <v>0</v>
      </c>
      <c r="T178" t="s">
        <v>695</v>
      </c>
      <c r="U178">
        <v>0</v>
      </c>
      <c r="V178" t="s">
        <v>1006</v>
      </c>
    </row>
    <row r="179" spans="1:22" x14ac:dyDescent="0.3">
      <c r="A179">
        <v>2012</v>
      </c>
      <c r="B179">
        <v>25844</v>
      </c>
      <c r="C179" t="s">
        <v>1146</v>
      </c>
      <c r="D179" t="s">
        <v>1035</v>
      </c>
      <c r="E179" t="s">
        <v>113</v>
      </c>
      <c r="F179" t="s">
        <v>1036</v>
      </c>
      <c r="G179" t="s">
        <v>158</v>
      </c>
      <c r="H179">
        <v>50322</v>
      </c>
      <c r="I179" t="s">
        <v>1037</v>
      </c>
      <c r="J179" t="s">
        <v>276</v>
      </c>
      <c r="K179" t="s">
        <v>1038</v>
      </c>
      <c r="L179" t="e">
        <v>#N/A</v>
      </c>
      <c r="M179" t="s">
        <v>1039</v>
      </c>
      <c r="N179" t="s">
        <v>113</v>
      </c>
      <c r="O179" t="s">
        <v>1040</v>
      </c>
      <c r="P179" t="s">
        <v>317</v>
      </c>
      <c r="Q179" t="s">
        <v>297</v>
      </c>
      <c r="R179" t="s">
        <v>1041</v>
      </c>
      <c r="S179" t="e">
        <v>#N/A</v>
      </c>
      <c r="T179" t="s">
        <v>1042</v>
      </c>
      <c r="U179" t="s">
        <v>113</v>
      </c>
      <c r="V179" t="s">
        <v>1040</v>
      </c>
    </row>
    <row r="180" spans="1:22" x14ac:dyDescent="0.3">
      <c r="A180">
        <v>2012</v>
      </c>
      <c r="B180">
        <v>24120</v>
      </c>
      <c r="C180" t="s">
        <v>1416</v>
      </c>
      <c r="D180" t="s">
        <v>1337</v>
      </c>
      <c r="E180" t="s">
        <v>113</v>
      </c>
      <c r="F180" t="s">
        <v>1338</v>
      </c>
      <c r="G180" t="s">
        <v>296</v>
      </c>
      <c r="H180">
        <v>44251</v>
      </c>
      <c r="I180" t="s">
        <v>1339</v>
      </c>
      <c r="J180" t="s">
        <v>113</v>
      </c>
      <c r="K180" t="s">
        <v>1340</v>
      </c>
      <c r="L180" t="s">
        <v>113</v>
      </c>
      <c r="M180" t="s">
        <v>1341</v>
      </c>
      <c r="N180">
        <v>4300269</v>
      </c>
      <c r="O180" t="s">
        <v>1342</v>
      </c>
      <c r="P180" t="s">
        <v>1343</v>
      </c>
      <c r="Q180">
        <v>0</v>
      </c>
      <c r="R180" t="s">
        <v>1344</v>
      </c>
      <c r="S180" t="s">
        <v>113</v>
      </c>
      <c r="T180" t="s">
        <v>1341</v>
      </c>
      <c r="U180">
        <v>4306423</v>
      </c>
      <c r="V180" t="s">
        <v>1345</v>
      </c>
    </row>
    <row r="181" spans="1:22" x14ac:dyDescent="0.3">
      <c r="A181">
        <v>2012</v>
      </c>
      <c r="B181">
        <v>24449</v>
      </c>
      <c r="C181" t="s">
        <v>145</v>
      </c>
      <c r="D181" t="s">
        <v>135</v>
      </c>
      <c r="E181" t="s">
        <v>590</v>
      </c>
      <c r="F181" t="s">
        <v>136</v>
      </c>
      <c r="G181" t="s">
        <v>137</v>
      </c>
      <c r="H181">
        <v>36066</v>
      </c>
      <c r="I181" t="s">
        <v>138</v>
      </c>
      <c r="J181">
        <v>0</v>
      </c>
      <c r="K181" t="s">
        <v>139</v>
      </c>
      <c r="L181" t="s">
        <v>590</v>
      </c>
      <c r="M181" t="s">
        <v>140</v>
      </c>
      <c r="N181">
        <v>726117</v>
      </c>
      <c r="O181" t="s">
        <v>141</v>
      </c>
      <c r="P181" t="s">
        <v>113</v>
      </c>
      <c r="Q181" t="s">
        <v>113</v>
      </c>
      <c r="R181" t="s">
        <v>113</v>
      </c>
      <c r="S181" t="s">
        <v>113</v>
      </c>
      <c r="T181" t="s">
        <v>113</v>
      </c>
      <c r="U181" t="s">
        <v>113</v>
      </c>
      <c r="V181" t="s">
        <v>113</v>
      </c>
    </row>
    <row r="182" spans="1:22" x14ac:dyDescent="0.3">
      <c r="A182">
        <v>2012</v>
      </c>
      <c r="B182">
        <v>25070</v>
      </c>
      <c r="C182" t="s">
        <v>350</v>
      </c>
      <c r="D182" t="s">
        <v>1417</v>
      </c>
      <c r="E182" t="s">
        <v>1418</v>
      </c>
      <c r="F182" t="s">
        <v>898</v>
      </c>
      <c r="G182" t="s">
        <v>270</v>
      </c>
      <c r="H182">
        <v>3101</v>
      </c>
      <c r="I182" t="s">
        <v>466</v>
      </c>
      <c r="J182">
        <v>0</v>
      </c>
      <c r="K182" t="s">
        <v>1350</v>
      </c>
      <c r="L182" t="s">
        <v>590</v>
      </c>
      <c r="M182" t="s">
        <v>1351</v>
      </c>
      <c r="N182" t="s">
        <v>590</v>
      </c>
      <c r="O182" t="s">
        <v>1352</v>
      </c>
      <c r="P182" t="s">
        <v>1353</v>
      </c>
      <c r="Q182" t="s">
        <v>113</v>
      </c>
      <c r="R182" t="s">
        <v>1354</v>
      </c>
      <c r="S182" t="s">
        <v>113</v>
      </c>
      <c r="T182" t="s">
        <v>1355</v>
      </c>
      <c r="U182" t="s">
        <v>113</v>
      </c>
      <c r="V182" t="s">
        <v>1356</v>
      </c>
    </row>
    <row r="183" spans="1:22" x14ac:dyDescent="0.3">
      <c r="A183">
        <v>2012</v>
      </c>
      <c r="B183">
        <v>24724</v>
      </c>
      <c r="C183" t="s">
        <v>863</v>
      </c>
      <c r="D183" t="s">
        <v>688</v>
      </c>
      <c r="E183" t="s">
        <v>689</v>
      </c>
      <c r="F183" t="s">
        <v>269</v>
      </c>
      <c r="G183" t="s">
        <v>270</v>
      </c>
      <c r="H183" t="s">
        <v>564</v>
      </c>
      <c r="I183" t="s">
        <v>690</v>
      </c>
      <c r="J183">
        <v>0</v>
      </c>
      <c r="K183" t="s">
        <v>691</v>
      </c>
      <c r="L183">
        <v>0</v>
      </c>
      <c r="M183" t="s">
        <v>692</v>
      </c>
      <c r="N183">
        <v>0</v>
      </c>
      <c r="O183" t="s">
        <v>693</v>
      </c>
      <c r="P183" t="s">
        <v>694</v>
      </c>
      <c r="Q183">
        <v>0</v>
      </c>
      <c r="R183" t="s">
        <v>1005</v>
      </c>
      <c r="S183">
        <v>0</v>
      </c>
      <c r="T183" t="s">
        <v>695</v>
      </c>
      <c r="U183">
        <v>0</v>
      </c>
      <c r="V183" t="s">
        <v>1006</v>
      </c>
    </row>
    <row r="184" spans="1:22" x14ac:dyDescent="0.3">
      <c r="A184">
        <v>2012</v>
      </c>
      <c r="B184">
        <v>25518</v>
      </c>
      <c r="C184" t="s">
        <v>1419</v>
      </c>
      <c r="D184" t="s">
        <v>1347</v>
      </c>
      <c r="E184" t="s">
        <v>1348</v>
      </c>
      <c r="F184" t="s">
        <v>1349</v>
      </c>
      <c r="G184" t="s">
        <v>270</v>
      </c>
      <c r="H184">
        <v>3101</v>
      </c>
      <c r="I184" t="s">
        <v>466</v>
      </c>
      <c r="J184" t="e">
        <v>#N/A</v>
      </c>
      <c r="K184" t="s">
        <v>1350</v>
      </c>
      <c r="L184" t="e">
        <v>#N/A</v>
      </c>
      <c r="M184" t="s">
        <v>1351</v>
      </c>
      <c r="N184" t="e">
        <v>#N/A</v>
      </c>
      <c r="O184" t="s">
        <v>1352</v>
      </c>
      <c r="P184" t="s">
        <v>1415</v>
      </c>
      <c r="Q184" t="e">
        <v>#N/A</v>
      </c>
      <c r="R184" t="s">
        <v>1354</v>
      </c>
      <c r="S184" t="e">
        <v>#N/A</v>
      </c>
      <c r="T184" t="s">
        <v>1355</v>
      </c>
      <c r="U184" t="e">
        <v>#N/A</v>
      </c>
      <c r="V184" t="s">
        <v>1356</v>
      </c>
    </row>
    <row r="185" spans="1:22" x14ac:dyDescent="0.3">
      <c r="A185">
        <v>2012</v>
      </c>
      <c r="B185">
        <v>25180</v>
      </c>
      <c r="C185" t="s">
        <v>1147</v>
      </c>
      <c r="D185" t="s">
        <v>966</v>
      </c>
      <c r="E185">
        <v>0</v>
      </c>
      <c r="F185" t="s">
        <v>122</v>
      </c>
      <c r="G185" t="s">
        <v>123</v>
      </c>
      <c r="H185">
        <v>32232</v>
      </c>
      <c r="I185" t="s">
        <v>967</v>
      </c>
      <c r="J185">
        <v>0</v>
      </c>
      <c r="K185" t="s">
        <v>557</v>
      </c>
      <c r="L185">
        <v>0</v>
      </c>
      <c r="M185" t="s">
        <v>968</v>
      </c>
      <c r="N185">
        <v>0</v>
      </c>
      <c r="O185" t="s">
        <v>1191</v>
      </c>
      <c r="P185" t="s">
        <v>165</v>
      </c>
      <c r="Q185">
        <v>0</v>
      </c>
      <c r="R185" t="s">
        <v>1193</v>
      </c>
      <c r="S185">
        <v>0</v>
      </c>
      <c r="T185" t="s">
        <v>1420</v>
      </c>
      <c r="U185">
        <v>0</v>
      </c>
      <c r="V185" t="s">
        <v>1421</v>
      </c>
    </row>
    <row r="186" spans="1:22" x14ac:dyDescent="0.3">
      <c r="A186">
        <v>2012</v>
      </c>
      <c r="B186">
        <v>24732</v>
      </c>
      <c r="C186" t="s">
        <v>864</v>
      </c>
      <c r="D186" t="s">
        <v>688</v>
      </c>
      <c r="E186" t="s">
        <v>689</v>
      </c>
      <c r="F186" t="s">
        <v>269</v>
      </c>
      <c r="G186" t="s">
        <v>270</v>
      </c>
      <c r="H186" t="s">
        <v>564</v>
      </c>
      <c r="I186" t="s">
        <v>690</v>
      </c>
      <c r="J186">
        <v>0</v>
      </c>
      <c r="K186" t="s">
        <v>691</v>
      </c>
      <c r="L186">
        <v>0</v>
      </c>
      <c r="M186" t="s">
        <v>692</v>
      </c>
      <c r="N186">
        <v>0</v>
      </c>
      <c r="O186" t="s">
        <v>693</v>
      </c>
      <c r="P186" t="s">
        <v>694</v>
      </c>
      <c r="Q186">
        <v>0</v>
      </c>
      <c r="R186" t="s">
        <v>1005</v>
      </c>
      <c r="S186">
        <v>0</v>
      </c>
      <c r="T186" t="s">
        <v>695</v>
      </c>
      <c r="U186">
        <v>0</v>
      </c>
      <c r="V186" t="s">
        <v>1006</v>
      </c>
    </row>
    <row r="187" spans="1:22" x14ac:dyDescent="0.3">
      <c r="A187">
        <v>2012</v>
      </c>
      <c r="B187">
        <v>24988</v>
      </c>
      <c r="C187" t="s">
        <v>200</v>
      </c>
      <c r="D187" t="s">
        <v>199</v>
      </c>
      <c r="E187" t="s">
        <v>590</v>
      </c>
      <c r="F187" t="s">
        <v>201</v>
      </c>
      <c r="G187" t="s">
        <v>202</v>
      </c>
      <c r="H187">
        <v>54481</v>
      </c>
      <c r="I187" t="s">
        <v>1422</v>
      </c>
      <c r="J187" t="s">
        <v>249</v>
      </c>
      <c r="K187" t="s">
        <v>1120</v>
      </c>
      <c r="L187" t="s">
        <v>590</v>
      </c>
      <c r="M187" t="s">
        <v>1121</v>
      </c>
      <c r="N187" t="s">
        <v>590</v>
      </c>
      <c r="O187" t="s">
        <v>1394</v>
      </c>
      <c r="P187" t="s">
        <v>1423</v>
      </c>
      <c r="Q187" t="s">
        <v>104</v>
      </c>
      <c r="R187" t="s">
        <v>1395</v>
      </c>
      <c r="S187" t="s">
        <v>113</v>
      </c>
      <c r="T187" t="s">
        <v>1396</v>
      </c>
      <c r="U187" t="s">
        <v>113</v>
      </c>
      <c r="V187" t="s">
        <v>1424</v>
      </c>
    </row>
    <row r="188" spans="1:22" x14ac:dyDescent="0.3">
      <c r="A188">
        <v>2012</v>
      </c>
      <c r="B188">
        <v>24325</v>
      </c>
      <c r="C188" t="s">
        <v>540</v>
      </c>
      <c r="D188" t="s">
        <v>1122</v>
      </c>
      <c r="E188" t="s">
        <v>113</v>
      </c>
      <c r="F188" t="s">
        <v>870</v>
      </c>
      <c r="G188" t="s">
        <v>181</v>
      </c>
      <c r="H188" t="s">
        <v>871</v>
      </c>
      <c r="I188" t="s">
        <v>537</v>
      </c>
      <c r="J188" t="s">
        <v>128</v>
      </c>
      <c r="K188" t="s">
        <v>538</v>
      </c>
      <c r="L188" t="s">
        <v>590</v>
      </c>
      <c r="M188" t="s">
        <v>539</v>
      </c>
      <c r="N188" t="s">
        <v>590</v>
      </c>
      <c r="O188" t="s">
        <v>858</v>
      </c>
      <c r="P188" t="s">
        <v>859</v>
      </c>
      <c r="Q188" t="s">
        <v>113</v>
      </c>
      <c r="R188" t="s">
        <v>860</v>
      </c>
      <c r="S188" t="s">
        <v>113</v>
      </c>
      <c r="T188" t="s">
        <v>861</v>
      </c>
      <c r="U188" t="s">
        <v>113</v>
      </c>
      <c r="V188" t="s">
        <v>862</v>
      </c>
    </row>
    <row r="189" spans="1:22" x14ac:dyDescent="0.3">
      <c r="A189">
        <v>2012</v>
      </c>
      <c r="B189">
        <v>25534</v>
      </c>
      <c r="C189" t="s">
        <v>1425</v>
      </c>
      <c r="D189" t="s">
        <v>1347</v>
      </c>
      <c r="E189" t="s">
        <v>1348</v>
      </c>
      <c r="F189" t="s">
        <v>1349</v>
      </c>
      <c r="G189" t="s">
        <v>270</v>
      </c>
      <c r="H189">
        <v>3101</v>
      </c>
      <c r="I189" t="s">
        <v>466</v>
      </c>
      <c r="J189" t="e">
        <v>#N/A</v>
      </c>
      <c r="K189" t="s">
        <v>1350</v>
      </c>
      <c r="L189" t="e">
        <v>#N/A</v>
      </c>
      <c r="M189" t="s">
        <v>1351</v>
      </c>
      <c r="N189" t="e">
        <v>#N/A</v>
      </c>
      <c r="O189" t="s">
        <v>1352</v>
      </c>
      <c r="P189" t="s">
        <v>1415</v>
      </c>
      <c r="Q189" t="e">
        <v>#N/A</v>
      </c>
      <c r="R189" t="s">
        <v>1354</v>
      </c>
      <c r="S189" t="e">
        <v>#N/A</v>
      </c>
      <c r="T189" t="s">
        <v>1355</v>
      </c>
      <c r="U189" t="e">
        <v>#N/A</v>
      </c>
      <c r="V189" t="s">
        <v>1356</v>
      </c>
    </row>
    <row r="190" spans="1:22" x14ac:dyDescent="0.3">
      <c r="A190">
        <v>2012</v>
      </c>
      <c r="B190">
        <v>25054</v>
      </c>
      <c r="C190" t="s">
        <v>349</v>
      </c>
      <c r="D190" t="s">
        <v>1426</v>
      </c>
      <c r="E190" t="s">
        <v>1427</v>
      </c>
      <c r="F190" t="s">
        <v>286</v>
      </c>
      <c r="G190" t="s">
        <v>287</v>
      </c>
      <c r="H190">
        <v>10038</v>
      </c>
      <c r="I190" t="s">
        <v>345</v>
      </c>
      <c r="J190" t="s">
        <v>128</v>
      </c>
      <c r="K190" t="s">
        <v>346</v>
      </c>
      <c r="L190" t="s">
        <v>590</v>
      </c>
      <c r="M190" t="s">
        <v>347</v>
      </c>
      <c r="N190" t="s">
        <v>590</v>
      </c>
      <c r="O190" t="s">
        <v>348</v>
      </c>
      <c r="P190" t="s">
        <v>113</v>
      </c>
      <c r="Q190" t="s">
        <v>113</v>
      </c>
      <c r="R190" t="s">
        <v>113</v>
      </c>
      <c r="S190" t="s">
        <v>113</v>
      </c>
      <c r="T190" t="s">
        <v>113</v>
      </c>
      <c r="U190" t="s">
        <v>113</v>
      </c>
      <c r="V190" t="s">
        <v>113</v>
      </c>
    </row>
    <row r="191" spans="1:22" x14ac:dyDescent="0.3">
      <c r="A191">
        <v>2012</v>
      </c>
      <c r="B191">
        <v>25895</v>
      </c>
      <c r="C191" t="s">
        <v>298</v>
      </c>
      <c r="D191" t="s">
        <v>299</v>
      </c>
      <c r="E191" t="s">
        <v>300</v>
      </c>
      <c r="F191" t="s">
        <v>301</v>
      </c>
      <c r="G191" t="s">
        <v>302</v>
      </c>
      <c r="H191">
        <v>19087</v>
      </c>
      <c r="I191" t="s">
        <v>303</v>
      </c>
      <c r="J191" t="s">
        <v>304</v>
      </c>
      <c r="K191" t="s">
        <v>305</v>
      </c>
      <c r="L191" t="s">
        <v>590</v>
      </c>
      <c r="M191" t="s">
        <v>306</v>
      </c>
      <c r="N191">
        <v>2472</v>
      </c>
      <c r="O191" t="s">
        <v>307</v>
      </c>
      <c r="P191" t="s">
        <v>165</v>
      </c>
      <c r="Q191" t="s">
        <v>113</v>
      </c>
      <c r="R191" t="s">
        <v>879</v>
      </c>
      <c r="S191" t="s">
        <v>113</v>
      </c>
      <c r="T191" t="s">
        <v>306</v>
      </c>
      <c r="U191">
        <v>2559</v>
      </c>
      <c r="V191" t="s">
        <v>880</v>
      </c>
    </row>
    <row r="192" spans="1:22" x14ac:dyDescent="0.3">
      <c r="A192">
        <v>2012</v>
      </c>
      <c r="B192">
        <v>30007</v>
      </c>
      <c r="C192" t="s">
        <v>1428</v>
      </c>
      <c r="D192" t="s">
        <v>1347</v>
      </c>
      <c r="E192" t="s">
        <v>1348</v>
      </c>
      <c r="F192" t="s">
        <v>1349</v>
      </c>
      <c r="G192" t="s">
        <v>270</v>
      </c>
      <c r="H192">
        <v>3101</v>
      </c>
      <c r="I192" t="s">
        <v>466</v>
      </c>
      <c r="J192" t="e">
        <v>#N/A</v>
      </c>
      <c r="K192" t="s">
        <v>1350</v>
      </c>
      <c r="L192" t="e">
        <v>#N/A</v>
      </c>
      <c r="M192" t="s">
        <v>1355</v>
      </c>
      <c r="N192" t="e">
        <v>#N/A</v>
      </c>
      <c r="O192" t="s">
        <v>1352</v>
      </c>
      <c r="P192" t="s">
        <v>1415</v>
      </c>
      <c r="Q192" t="e">
        <v>#N/A</v>
      </c>
      <c r="R192" t="s">
        <v>1354</v>
      </c>
      <c r="S192" t="e">
        <v>#N/A</v>
      </c>
      <c r="T192" t="s">
        <v>1355</v>
      </c>
      <c r="U192" t="e">
        <v>#N/A</v>
      </c>
      <c r="V192" t="s">
        <v>1356</v>
      </c>
    </row>
    <row r="193" spans="1:22" x14ac:dyDescent="0.3">
      <c r="A193">
        <v>2012</v>
      </c>
      <c r="B193">
        <v>26611</v>
      </c>
      <c r="C193" t="s">
        <v>1429</v>
      </c>
      <c r="D193" t="s">
        <v>1347</v>
      </c>
      <c r="E193" t="s">
        <v>1348</v>
      </c>
      <c r="F193" t="s">
        <v>1349</v>
      </c>
      <c r="G193" t="s">
        <v>270</v>
      </c>
      <c r="H193">
        <v>3101</v>
      </c>
      <c r="I193" t="s">
        <v>466</v>
      </c>
      <c r="J193" t="e">
        <v>#N/A</v>
      </c>
      <c r="K193" t="s">
        <v>1350</v>
      </c>
      <c r="L193" t="e">
        <v>#N/A</v>
      </c>
      <c r="M193" t="s">
        <v>1351</v>
      </c>
      <c r="N193" t="e">
        <v>#N/A</v>
      </c>
      <c r="O193" t="s">
        <v>1352</v>
      </c>
      <c r="P193" t="s">
        <v>1415</v>
      </c>
      <c r="Q193" t="e">
        <v>#N/A</v>
      </c>
      <c r="R193" t="s">
        <v>1354</v>
      </c>
      <c r="S193" t="e">
        <v>#N/A</v>
      </c>
      <c r="T193" t="s">
        <v>1355</v>
      </c>
      <c r="U193" t="e">
        <v>#N/A</v>
      </c>
      <c r="V193" t="s">
        <v>1356</v>
      </c>
    </row>
    <row r="194" spans="1:22" x14ac:dyDescent="0.3">
      <c r="A194">
        <v>2012</v>
      </c>
      <c r="B194">
        <v>26263</v>
      </c>
      <c r="C194" t="s">
        <v>153</v>
      </c>
      <c r="D194" t="s">
        <v>147</v>
      </c>
      <c r="E194" t="s">
        <v>590</v>
      </c>
      <c r="F194" t="s">
        <v>148</v>
      </c>
      <c r="G194" t="s">
        <v>117</v>
      </c>
      <c r="H194">
        <v>16530</v>
      </c>
      <c r="I194" t="s">
        <v>149</v>
      </c>
      <c r="J194">
        <v>0</v>
      </c>
      <c r="K194" t="s">
        <v>150</v>
      </c>
      <c r="L194" t="s">
        <v>740</v>
      </c>
      <c r="M194" t="s">
        <v>151</v>
      </c>
      <c r="N194" t="s">
        <v>590</v>
      </c>
      <c r="O194" t="s">
        <v>152</v>
      </c>
      <c r="P194" t="s">
        <v>741</v>
      </c>
      <c r="Q194">
        <v>0</v>
      </c>
      <c r="R194" t="s">
        <v>742</v>
      </c>
      <c r="S194" t="s">
        <v>113</v>
      </c>
      <c r="T194" t="s">
        <v>743</v>
      </c>
      <c r="U194" t="s">
        <v>113</v>
      </c>
      <c r="V194" t="s">
        <v>1104</v>
      </c>
    </row>
    <row r="195" spans="1:22" x14ac:dyDescent="0.3">
      <c r="A195">
        <v>2012</v>
      </c>
      <c r="B195">
        <v>26344</v>
      </c>
      <c r="C195" t="s">
        <v>386</v>
      </c>
      <c r="D195" t="s">
        <v>1271</v>
      </c>
      <c r="E195" t="s">
        <v>1272</v>
      </c>
      <c r="F195" t="s">
        <v>384</v>
      </c>
      <c r="G195" t="s">
        <v>296</v>
      </c>
      <c r="H195">
        <v>45202</v>
      </c>
      <c r="I195" t="s">
        <v>652</v>
      </c>
      <c r="J195" t="s">
        <v>113</v>
      </c>
      <c r="K195" t="s">
        <v>653</v>
      </c>
      <c r="L195" t="s">
        <v>113</v>
      </c>
      <c r="M195" t="s">
        <v>654</v>
      </c>
      <c r="N195" t="s">
        <v>113</v>
      </c>
      <c r="O195" t="s">
        <v>655</v>
      </c>
      <c r="P195" t="s">
        <v>113</v>
      </c>
      <c r="Q195" t="s">
        <v>113</v>
      </c>
      <c r="R195" t="s">
        <v>113</v>
      </c>
      <c r="S195" t="s">
        <v>113</v>
      </c>
      <c r="T195">
        <v>0</v>
      </c>
      <c r="U195">
        <v>0</v>
      </c>
      <c r="V195">
        <v>0</v>
      </c>
    </row>
    <row r="196" spans="1:22" x14ac:dyDescent="0.3">
      <c r="A196">
        <v>2012</v>
      </c>
      <c r="B196">
        <v>26050</v>
      </c>
      <c r="C196" t="s">
        <v>1430</v>
      </c>
      <c r="D196" t="s">
        <v>1261</v>
      </c>
      <c r="E196" t="s">
        <v>1262</v>
      </c>
      <c r="F196" t="s">
        <v>1263</v>
      </c>
      <c r="G196" t="s">
        <v>264</v>
      </c>
      <c r="H196">
        <v>60601</v>
      </c>
      <c r="I196" t="s">
        <v>317</v>
      </c>
      <c r="J196" t="s">
        <v>318</v>
      </c>
      <c r="K196" t="s">
        <v>1264</v>
      </c>
      <c r="L196" t="e">
        <v>#N/A</v>
      </c>
      <c r="M196" t="s">
        <v>1265</v>
      </c>
      <c r="N196" t="e">
        <v>#N/A</v>
      </c>
      <c r="O196" t="s">
        <v>1266</v>
      </c>
      <c r="P196" t="s">
        <v>1267</v>
      </c>
      <c r="Q196" t="e">
        <v>#N/A</v>
      </c>
      <c r="R196" t="s">
        <v>1268</v>
      </c>
      <c r="S196" t="e">
        <v>#N/A</v>
      </c>
      <c r="T196" t="s">
        <v>1269</v>
      </c>
      <c r="U196" t="e">
        <v>#N/A</v>
      </c>
      <c r="V196" t="s">
        <v>1270</v>
      </c>
    </row>
    <row r="197" spans="1:22" x14ac:dyDescent="0.3">
      <c r="A197">
        <v>2012</v>
      </c>
      <c r="B197">
        <v>29580</v>
      </c>
      <c r="C197" t="s">
        <v>1124</v>
      </c>
      <c r="D197" t="s">
        <v>1035</v>
      </c>
      <c r="E197" t="s">
        <v>113</v>
      </c>
      <c r="F197" t="s">
        <v>1036</v>
      </c>
      <c r="G197" t="s">
        <v>158</v>
      </c>
      <c r="H197">
        <v>50322</v>
      </c>
      <c r="I197" t="s">
        <v>1037</v>
      </c>
      <c r="J197" t="s">
        <v>276</v>
      </c>
      <c r="K197" t="s">
        <v>1038</v>
      </c>
      <c r="L197" t="e">
        <v>#N/A</v>
      </c>
      <c r="M197" t="s">
        <v>1125</v>
      </c>
      <c r="N197" t="s">
        <v>113</v>
      </c>
      <c r="O197" t="s">
        <v>1040</v>
      </c>
      <c r="P197" t="s">
        <v>317</v>
      </c>
      <c r="Q197" t="s">
        <v>1126</v>
      </c>
      <c r="R197" t="s">
        <v>1041</v>
      </c>
      <c r="S197" t="e">
        <v>#N/A</v>
      </c>
      <c r="T197" t="s">
        <v>1127</v>
      </c>
      <c r="U197" t="s">
        <v>113</v>
      </c>
      <c r="V197" t="s">
        <v>1043</v>
      </c>
    </row>
    <row r="198" spans="1:22" x14ac:dyDescent="0.3">
      <c r="A198">
        <v>2012</v>
      </c>
      <c r="B198">
        <v>26905</v>
      </c>
      <c r="C198" t="s">
        <v>1128</v>
      </c>
      <c r="D198" t="s">
        <v>1129</v>
      </c>
      <c r="E198">
        <v>0</v>
      </c>
      <c r="F198" t="s">
        <v>1130</v>
      </c>
      <c r="G198" t="s">
        <v>256</v>
      </c>
      <c r="H198">
        <v>91606</v>
      </c>
      <c r="I198" t="s">
        <v>1131</v>
      </c>
      <c r="J198" t="s">
        <v>276</v>
      </c>
      <c r="K198" t="s">
        <v>1132</v>
      </c>
      <c r="L198">
        <v>0</v>
      </c>
      <c r="M198" t="s">
        <v>1133</v>
      </c>
      <c r="N198">
        <v>2313</v>
      </c>
      <c r="O198" t="s">
        <v>1134</v>
      </c>
      <c r="P198" t="s">
        <v>1135</v>
      </c>
      <c r="Q198">
        <v>0</v>
      </c>
      <c r="R198" t="s">
        <v>1136</v>
      </c>
      <c r="S198">
        <v>0</v>
      </c>
      <c r="T198" t="s">
        <v>1133</v>
      </c>
      <c r="U198">
        <v>2226</v>
      </c>
      <c r="V198" t="s">
        <v>1137</v>
      </c>
    </row>
    <row r="199" spans="1:22" x14ac:dyDescent="0.3">
      <c r="A199">
        <v>2012</v>
      </c>
      <c r="B199">
        <v>27154</v>
      </c>
      <c r="C199" t="s">
        <v>548</v>
      </c>
      <c r="D199" t="s">
        <v>1116</v>
      </c>
      <c r="E199" t="s">
        <v>542</v>
      </c>
      <c r="F199" t="s">
        <v>543</v>
      </c>
      <c r="G199" t="s">
        <v>197</v>
      </c>
      <c r="H199">
        <v>2021</v>
      </c>
      <c r="I199" t="s">
        <v>1329</v>
      </c>
      <c r="J199" t="s">
        <v>277</v>
      </c>
      <c r="K199" t="s">
        <v>1330</v>
      </c>
      <c r="L199" t="s">
        <v>590</v>
      </c>
      <c r="M199" t="s">
        <v>1331</v>
      </c>
      <c r="N199" t="s">
        <v>590</v>
      </c>
      <c r="O199" t="s">
        <v>544</v>
      </c>
      <c r="P199" t="s">
        <v>113</v>
      </c>
      <c r="Q199" t="s">
        <v>113</v>
      </c>
      <c r="R199" t="s">
        <v>113</v>
      </c>
      <c r="S199" t="s">
        <v>113</v>
      </c>
      <c r="T199" t="s">
        <v>113</v>
      </c>
      <c r="U199" t="s">
        <v>113</v>
      </c>
      <c r="V199" t="s">
        <v>113</v>
      </c>
    </row>
    <row r="200" spans="1:22" x14ac:dyDescent="0.3">
      <c r="A200">
        <v>2012</v>
      </c>
      <c r="B200">
        <v>29599</v>
      </c>
      <c r="C200" t="s">
        <v>1138</v>
      </c>
      <c r="D200" t="s">
        <v>1139</v>
      </c>
      <c r="E200" t="s">
        <v>113</v>
      </c>
      <c r="F200" t="s">
        <v>1140</v>
      </c>
      <c r="G200" t="s">
        <v>163</v>
      </c>
      <c r="H200">
        <v>77040</v>
      </c>
      <c r="I200" t="s">
        <v>1141</v>
      </c>
      <c r="J200" t="s">
        <v>1142</v>
      </c>
      <c r="K200" t="s">
        <v>1143</v>
      </c>
      <c r="L200" t="e">
        <v>#N/A</v>
      </c>
      <c r="M200" t="s">
        <v>1144</v>
      </c>
      <c r="N200">
        <v>2808</v>
      </c>
      <c r="O200" t="s">
        <v>1145</v>
      </c>
      <c r="P200" t="s">
        <v>1256</v>
      </c>
      <c r="Q200" t="e">
        <v>#N/A</v>
      </c>
      <c r="R200" t="s">
        <v>1257</v>
      </c>
      <c r="S200" t="e">
        <v>#N/A</v>
      </c>
      <c r="T200" t="s">
        <v>1258</v>
      </c>
      <c r="U200">
        <v>607</v>
      </c>
      <c r="V200" t="s">
        <v>1259</v>
      </c>
    </row>
    <row r="201" spans="1:22" x14ac:dyDescent="0.3">
      <c r="A201">
        <v>2012</v>
      </c>
      <c r="B201">
        <v>26830</v>
      </c>
      <c r="C201" t="s">
        <v>883</v>
      </c>
      <c r="D201" t="s">
        <v>147</v>
      </c>
      <c r="E201">
        <v>0</v>
      </c>
      <c r="F201" t="s">
        <v>148</v>
      </c>
      <c r="G201" t="s">
        <v>117</v>
      </c>
      <c r="H201">
        <v>16530</v>
      </c>
      <c r="I201" t="s">
        <v>149</v>
      </c>
      <c r="J201">
        <v>0</v>
      </c>
      <c r="K201" t="s">
        <v>150</v>
      </c>
      <c r="L201" t="s">
        <v>740</v>
      </c>
      <c r="M201" t="s">
        <v>151</v>
      </c>
      <c r="N201">
        <v>0</v>
      </c>
      <c r="O201" t="s">
        <v>152</v>
      </c>
      <c r="P201" t="s">
        <v>741</v>
      </c>
      <c r="Q201">
        <v>0</v>
      </c>
      <c r="R201" t="s">
        <v>742</v>
      </c>
      <c r="S201">
        <v>0</v>
      </c>
      <c r="T201" t="s">
        <v>743</v>
      </c>
      <c r="U201">
        <v>0</v>
      </c>
      <c r="V201" t="s">
        <v>1104</v>
      </c>
    </row>
    <row r="202" spans="1:22" x14ac:dyDescent="0.3">
      <c r="A202">
        <v>2012</v>
      </c>
      <c r="B202">
        <v>27898</v>
      </c>
      <c r="C202" t="s">
        <v>1431</v>
      </c>
      <c r="D202" t="s">
        <v>1432</v>
      </c>
      <c r="E202" t="s">
        <v>1433</v>
      </c>
      <c r="F202" t="s">
        <v>1434</v>
      </c>
      <c r="G202" t="s">
        <v>1173</v>
      </c>
      <c r="H202">
        <v>70130</v>
      </c>
      <c r="I202" t="s">
        <v>1435</v>
      </c>
      <c r="J202" t="s">
        <v>113</v>
      </c>
      <c r="K202" t="s">
        <v>1436</v>
      </c>
      <c r="L202" t="e">
        <v>#N/A</v>
      </c>
      <c r="M202" t="s">
        <v>1437</v>
      </c>
      <c r="N202" t="e">
        <v>#N/A</v>
      </c>
      <c r="O202" t="s">
        <v>1438</v>
      </c>
      <c r="P202" t="s">
        <v>764</v>
      </c>
      <c r="Q202" t="s">
        <v>277</v>
      </c>
      <c r="R202" t="s">
        <v>1439</v>
      </c>
      <c r="S202" t="e">
        <v>#N/A</v>
      </c>
      <c r="T202" t="s">
        <v>1440</v>
      </c>
      <c r="U202" t="e">
        <v>#N/A</v>
      </c>
      <c r="V202" t="s">
        <v>1441</v>
      </c>
    </row>
    <row r="203" spans="1:22" x14ac:dyDescent="0.3">
      <c r="A203">
        <v>2012</v>
      </c>
      <c r="B203">
        <v>26832</v>
      </c>
      <c r="C203" t="s">
        <v>387</v>
      </c>
      <c r="D203" t="s">
        <v>1271</v>
      </c>
      <c r="E203" t="s">
        <v>1272</v>
      </c>
      <c r="F203" t="s">
        <v>384</v>
      </c>
      <c r="G203" t="s">
        <v>296</v>
      </c>
      <c r="H203">
        <v>45202</v>
      </c>
      <c r="I203" t="s">
        <v>652</v>
      </c>
      <c r="J203" t="s">
        <v>113</v>
      </c>
      <c r="K203" t="s">
        <v>653</v>
      </c>
      <c r="L203" t="s">
        <v>113</v>
      </c>
      <c r="M203" t="s">
        <v>654</v>
      </c>
      <c r="N203" t="s">
        <v>113</v>
      </c>
      <c r="O203" t="s">
        <v>655</v>
      </c>
      <c r="P203" t="s">
        <v>113</v>
      </c>
      <c r="Q203" t="s">
        <v>113</v>
      </c>
      <c r="R203" t="s">
        <v>113</v>
      </c>
      <c r="S203" t="s">
        <v>113</v>
      </c>
      <c r="T203">
        <v>0</v>
      </c>
      <c r="U203">
        <v>0</v>
      </c>
      <c r="V203">
        <v>0</v>
      </c>
    </row>
    <row r="204" spans="1:22" x14ac:dyDescent="0.3">
      <c r="A204">
        <v>2012</v>
      </c>
      <c r="B204">
        <v>29890</v>
      </c>
      <c r="C204" t="s">
        <v>278</v>
      </c>
      <c r="D204" t="s">
        <v>217</v>
      </c>
      <c r="E204" t="s">
        <v>279</v>
      </c>
      <c r="F204" t="s">
        <v>220</v>
      </c>
      <c r="G204" t="s">
        <v>221</v>
      </c>
      <c r="H204" t="s">
        <v>280</v>
      </c>
      <c r="I204" t="s">
        <v>281</v>
      </c>
      <c r="J204" t="s">
        <v>95</v>
      </c>
      <c r="K204" t="s">
        <v>282</v>
      </c>
      <c r="L204" t="s">
        <v>590</v>
      </c>
      <c r="M204" t="s">
        <v>283</v>
      </c>
      <c r="N204" t="s">
        <v>590</v>
      </c>
      <c r="O204" t="s">
        <v>284</v>
      </c>
      <c r="P204" t="s">
        <v>223</v>
      </c>
      <c r="Q204" t="s">
        <v>908</v>
      </c>
      <c r="R204" t="s">
        <v>225</v>
      </c>
      <c r="S204" t="s">
        <v>113</v>
      </c>
      <c r="T204" t="s">
        <v>226</v>
      </c>
      <c r="U204" t="s">
        <v>113</v>
      </c>
      <c r="V204" t="s">
        <v>227</v>
      </c>
    </row>
    <row r="205" spans="1:22" x14ac:dyDescent="0.3">
      <c r="A205">
        <v>2012</v>
      </c>
      <c r="B205">
        <v>28053</v>
      </c>
      <c r="C205" t="s">
        <v>884</v>
      </c>
      <c r="D205" t="s">
        <v>885</v>
      </c>
      <c r="E205" t="s">
        <v>509</v>
      </c>
      <c r="F205" t="s">
        <v>886</v>
      </c>
      <c r="G205" t="s">
        <v>887</v>
      </c>
      <c r="H205">
        <v>64112</v>
      </c>
      <c r="I205" t="s">
        <v>888</v>
      </c>
      <c r="J205">
        <v>0</v>
      </c>
      <c r="K205" t="s">
        <v>889</v>
      </c>
      <c r="L205">
        <v>0</v>
      </c>
      <c r="M205" t="s">
        <v>890</v>
      </c>
      <c r="N205">
        <v>2895</v>
      </c>
      <c r="O205" t="s">
        <v>891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</row>
    <row r="206" spans="1:22" x14ac:dyDescent="0.3">
      <c r="A206">
        <v>2012</v>
      </c>
      <c r="B206">
        <v>29874</v>
      </c>
      <c r="C206" t="s">
        <v>907</v>
      </c>
      <c r="D206" t="s">
        <v>897</v>
      </c>
      <c r="E206" t="e">
        <v>#N/A</v>
      </c>
      <c r="F206" t="s">
        <v>898</v>
      </c>
      <c r="G206" t="s">
        <v>270</v>
      </c>
      <c r="H206">
        <v>3101</v>
      </c>
      <c r="I206" t="s">
        <v>899</v>
      </c>
      <c r="J206" t="s">
        <v>276</v>
      </c>
      <c r="K206" t="s">
        <v>900</v>
      </c>
      <c r="L206">
        <v>0</v>
      </c>
      <c r="M206" t="s">
        <v>901</v>
      </c>
      <c r="N206">
        <v>0</v>
      </c>
      <c r="O206" t="s">
        <v>902</v>
      </c>
      <c r="P206" t="s">
        <v>903</v>
      </c>
      <c r="Q206">
        <v>0</v>
      </c>
      <c r="R206" t="s">
        <v>904</v>
      </c>
      <c r="S206">
        <v>0</v>
      </c>
      <c r="T206" t="s">
        <v>905</v>
      </c>
      <c r="U206" t="e">
        <v>#N/A</v>
      </c>
      <c r="V206" t="s">
        <v>906</v>
      </c>
    </row>
    <row r="207" spans="1:22" x14ac:dyDescent="0.3">
      <c r="A207">
        <v>2012</v>
      </c>
      <c r="B207">
        <v>26867</v>
      </c>
      <c r="C207" t="s">
        <v>1442</v>
      </c>
      <c r="D207" t="s">
        <v>1443</v>
      </c>
      <c r="E207">
        <v>0</v>
      </c>
      <c r="F207" t="s">
        <v>1444</v>
      </c>
      <c r="G207" t="s">
        <v>117</v>
      </c>
      <c r="H207">
        <v>17547</v>
      </c>
      <c r="I207" t="s">
        <v>1445</v>
      </c>
      <c r="J207" t="s">
        <v>206</v>
      </c>
      <c r="K207" t="s">
        <v>1446</v>
      </c>
      <c r="L207">
        <v>0</v>
      </c>
      <c r="M207" t="s">
        <v>1447</v>
      </c>
      <c r="N207">
        <v>7211</v>
      </c>
      <c r="O207" t="s">
        <v>1448</v>
      </c>
      <c r="P207" t="s">
        <v>1449</v>
      </c>
      <c r="Q207" t="s">
        <v>95</v>
      </c>
      <c r="R207" t="s">
        <v>1450</v>
      </c>
      <c r="S207">
        <v>0</v>
      </c>
      <c r="T207" t="s">
        <v>1447</v>
      </c>
      <c r="U207">
        <v>7239</v>
      </c>
      <c r="V207" t="s">
        <v>1451</v>
      </c>
    </row>
    <row r="208" spans="1:22" x14ac:dyDescent="0.3">
      <c r="A208">
        <v>2012</v>
      </c>
      <c r="B208">
        <v>29700</v>
      </c>
      <c r="C208" t="s">
        <v>896</v>
      </c>
      <c r="D208" t="s">
        <v>897</v>
      </c>
      <c r="E208">
        <v>0</v>
      </c>
      <c r="F208" t="s">
        <v>898</v>
      </c>
      <c r="G208" t="s">
        <v>270</v>
      </c>
      <c r="H208">
        <v>3101</v>
      </c>
      <c r="I208" t="s">
        <v>899</v>
      </c>
      <c r="J208" t="s">
        <v>276</v>
      </c>
      <c r="K208" t="s">
        <v>900</v>
      </c>
      <c r="L208">
        <v>0</v>
      </c>
      <c r="M208" t="s">
        <v>901</v>
      </c>
      <c r="N208">
        <v>0</v>
      </c>
      <c r="O208" t="s">
        <v>902</v>
      </c>
      <c r="P208" t="s">
        <v>903</v>
      </c>
      <c r="Q208">
        <v>0</v>
      </c>
      <c r="R208" t="s">
        <v>904</v>
      </c>
      <c r="S208">
        <v>0</v>
      </c>
      <c r="T208" t="s">
        <v>905</v>
      </c>
      <c r="U208">
        <v>0</v>
      </c>
      <c r="V208" t="s">
        <v>906</v>
      </c>
    </row>
    <row r="209" spans="1:22" x14ac:dyDescent="0.3">
      <c r="A209">
        <v>2012</v>
      </c>
      <c r="B209">
        <v>31003</v>
      </c>
      <c r="C209" t="s">
        <v>1163</v>
      </c>
      <c r="D209" t="s">
        <v>1035</v>
      </c>
      <c r="E209" t="e">
        <v>#N/A</v>
      </c>
      <c r="F209" t="s">
        <v>1036</v>
      </c>
      <c r="G209" t="s">
        <v>158</v>
      </c>
      <c r="H209">
        <v>50322</v>
      </c>
      <c r="I209" t="s">
        <v>1037</v>
      </c>
      <c r="J209" t="s">
        <v>276</v>
      </c>
      <c r="K209" t="s">
        <v>1038</v>
      </c>
      <c r="L209" t="e">
        <v>#N/A</v>
      </c>
      <c r="M209" t="s">
        <v>1039</v>
      </c>
      <c r="N209" t="s">
        <v>113</v>
      </c>
      <c r="O209" t="s">
        <v>1040</v>
      </c>
      <c r="P209" t="s">
        <v>317</v>
      </c>
      <c r="Q209" t="s">
        <v>297</v>
      </c>
      <c r="R209" t="s">
        <v>1041</v>
      </c>
      <c r="S209" t="e">
        <v>#N/A</v>
      </c>
      <c r="T209" t="s">
        <v>1042</v>
      </c>
      <c r="U209" t="s">
        <v>113</v>
      </c>
      <c r="V209" t="s">
        <v>1043</v>
      </c>
    </row>
    <row r="210" spans="1:22" x14ac:dyDescent="0.3">
      <c r="A210">
        <v>2012</v>
      </c>
      <c r="B210">
        <v>32778</v>
      </c>
      <c r="C210" t="s">
        <v>1148</v>
      </c>
      <c r="D210" t="e">
        <v>#N/A</v>
      </c>
      <c r="E210" t="s">
        <v>897</v>
      </c>
      <c r="F210" t="s">
        <v>1149</v>
      </c>
      <c r="G210" t="s">
        <v>270</v>
      </c>
      <c r="H210">
        <v>3101</v>
      </c>
      <c r="I210" t="s">
        <v>899</v>
      </c>
      <c r="J210">
        <v>0</v>
      </c>
      <c r="K210" t="s">
        <v>900</v>
      </c>
      <c r="L210">
        <v>0</v>
      </c>
      <c r="M210" t="s">
        <v>901</v>
      </c>
      <c r="N210">
        <v>0</v>
      </c>
      <c r="O210" t="s">
        <v>902</v>
      </c>
      <c r="P210" t="s">
        <v>1150</v>
      </c>
      <c r="Q210">
        <v>0</v>
      </c>
      <c r="R210" t="s">
        <v>904</v>
      </c>
      <c r="S210">
        <v>0</v>
      </c>
      <c r="T210" t="s">
        <v>905</v>
      </c>
      <c r="U210">
        <v>0</v>
      </c>
      <c r="V210" t="s">
        <v>906</v>
      </c>
    </row>
    <row r="211" spans="1:22" x14ac:dyDescent="0.3">
      <c r="A211">
        <v>2012</v>
      </c>
      <c r="B211">
        <v>33723</v>
      </c>
      <c r="C211" t="s">
        <v>389</v>
      </c>
      <c r="D211" t="s">
        <v>1271</v>
      </c>
      <c r="E211" t="s">
        <v>1272</v>
      </c>
      <c r="F211" t="s">
        <v>384</v>
      </c>
      <c r="G211" t="s">
        <v>296</v>
      </c>
      <c r="H211">
        <v>45202</v>
      </c>
      <c r="I211" t="s">
        <v>652</v>
      </c>
      <c r="J211" t="s">
        <v>113</v>
      </c>
      <c r="K211" t="s">
        <v>653</v>
      </c>
      <c r="L211" t="s">
        <v>113</v>
      </c>
      <c r="M211" t="s">
        <v>654</v>
      </c>
      <c r="N211" t="s">
        <v>113</v>
      </c>
      <c r="O211" t="s">
        <v>655</v>
      </c>
      <c r="P211" t="s">
        <v>113</v>
      </c>
      <c r="Q211" t="s">
        <v>113</v>
      </c>
      <c r="R211" t="s">
        <v>113</v>
      </c>
      <c r="S211" t="s">
        <v>113</v>
      </c>
      <c r="T211">
        <v>0</v>
      </c>
      <c r="U211">
        <v>0</v>
      </c>
      <c r="V211">
        <v>0</v>
      </c>
    </row>
    <row r="212" spans="1:22" x14ac:dyDescent="0.3">
      <c r="A212">
        <v>2012</v>
      </c>
      <c r="B212">
        <v>32603</v>
      </c>
      <c r="C212" t="s">
        <v>909</v>
      </c>
      <c r="D212" t="s">
        <v>910</v>
      </c>
      <c r="E212">
        <v>0</v>
      </c>
      <c r="F212" t="s">
        <v>911</v>
      </c>
      <c r="G212" t="s">
        <v>343</v>
      </c>
      <c r="H212">
        <v>6830</v>
      </c>
      <c r="I212" t="s">
        <v>1164</v>
      </c>
      <c r="J212" t="e">
        <v>#N/A</v>
      </c>
      <c r="K212" t="s">
        <v>912</v>
      </c>
      <c r="L212" t="e">
        <v>#N/A</v>
      </c>
      <c r="M212" t="s">
        <v>1452</v>
      </c>
      <c r="N212" t="e">
        <v>#N/A</v>
      </c>
      <c r="O212" t="s">
        <v>1165</v>
      </c>
      <c r="P212" t="e">
        <v>#N/A</v>
      </c>
      <c r="Q212" t="e">
        <v>#N/A</v>
      </c>
      <c r="R212" t="e">
        <v>#N/A</v>
      </c>
      <c r="S212" t="e">
        <v>#N/A</v>
      </c>
      <c r="T212">
        <v>0</v>
      </c>
      <c r="U212" t="e">
        <v>#N/A</v>
      </c>
      <c r="V212" t="e">
        <v>#N/A</v>
      </c>
    </row>
    <row r="213" spans="1:22" x14ac:dyDescent="0.3">
      <c r="A213">
        <v>2012</v>
      </c>
      <c r="B213">
        <v>31135</v>
      </c>
      <c r="C213" t="s">
        <v>388</v>
      </c>
      <c r="D213" t="s">
        <v>1271</v>
      </c>
      <c r="E213" t="s">
        <v>1272</v>
      </c>
      <c r="F213" t="s">
        <v>384</v>
      </c>
      <c r="G213" t="s">
        <v>296</v>
      </c>
      <c r="H213">
        <v>45202</v>
      </c>
      <c r="I213" t="s">
        <v>652</v>
      </c>
      <c r="J213" t="s">
        <v>113</v>
      </c>
      <c r="K213" t="s">
        <v>653</v>
      </c>
      <c r="L213" t="s">
        <v>113</v>
      </c>
      <c r="M213" t="s">
        <v>654</v>
      </c>
      <c r="N213" t="s">
        <v>113</v>
      </c>
      <c r="O213" t="s">
        <v>655</v>
      </c>
      <c r="P213" t="s">
        <v>113</v>
      </c>
      <c r="Q213" t="s">
        <v>113</v>
      </c>
      <c r="R213" t="s">
        <v>113</v>
      </c>
      <c r="S213" t="s">
        <v>113</v>
      </c>
      <c r="T213">
        <v>0</v>
      </c>
      <c r="U213">
        <v>0</v>
      </c>
      <c r="V213">
        <v>0</v>
      </c>
    </row>
    <row r="214" spans="1:22" x14ac:dyDescent="0.3">
      <c r="A214">
        <v>2012</v>
      </c>
      <c r="B214">
        <v>37915</v>
      </c>
      <c r="C214" t="s">
        <v>549</v>
      </c>
      <c r="D214" t="s">
        <v>1116</v>
      </c>
      <c r="E214" t="s">
        <v>542</v>
      </c>
      <c r="F214" t="s">
        <v>543</v>
      </c>
      <c r="G214" t="s">
        <v>197</v>
      </c>
      <c r="H214">
        <v>2021</v>
      </c>
      <c r="I214" t="s">
        <v>1329</v>
      </c>
      <c r="J214" t="s">
        <v>277</v>
      </c>
      <c r="K214" t="s">
        <v>1330</v>
      </c>
      <c r="L214" t="s">
        <v>590</v>
      </c>
      <c r="M214" t="s">
        <v>1331</v>
      </c>
      <c r="N214" t="s">
        <v>590</v>
      </c>
      <c r="O214" t="s">
        <v>544</v>
      </c>
      <c r="P214" t="s">
        <v>113</v>
      </c>
      <c r="Q214" t="s">
        <v>113</v>
      </c>
      <c r="R214" t="s">
        <v>113</v>
      </c>
      <c r="S214" t="s">
        <v>113</v>
      </c>
      <c r="T214" t="s">
        <v>113</v>
      </c>
      <c r="U214" t="s">
        <v>113</v>
      </c>
      <c r="V214" t="s">
        <v>113</v>
      </c>
    </row>
    <row r="215" spans="1:22" x14ac:dyDescent="0.3">
      <c r="A215">
        <v>2012</v>
      </c>
      <c r="B215">
        <v>39217</v>
      </c>
      <c r="C215" t="s">
        <v>926</v>
      </c>
      <c r="D215" t="s">
        <v>1247</v>
      </c>
      <c r="E215">
        <v>0</v>
      </c>
      <c r="F215" t="s">
        <v>1029</v>
      </c>
      <c r="G215" t="s">
        <v>202</v>
      </c>
      <c r="H215">
        <v>53593</v>
      </c>
      <c r="I215" t="s">
        <v>914</v>
      </c>
      <c r="J215" t="e">
        <v>#N/A</v>
      </c>
      <c r="K215" t="s">
        <v>447</v>
      </c>
      <c r="L215" t="e">
        <v>#N/A</v>
      </c>
      <c r="M215" t="s">
        <v>1248</v>
      </c>
      <c r="N215" t="e">
        <v>#N/A</v>
      </c>
      <c r="O215" t="s">
        <v>915</v>
      </c>
      <c r="P215" t="s">
        <v>448</v>
      </c>
      <c r="Q215" t="e">
        <v>#N/A</v>
      </c>
      <c r="R215" t="s">
        <v>1249</v>
      </c>
      <c r="S215" t="e">
        <v>#N/A</v>
      </c>
      <c r="T215" t="s">
        <v>1250</v>
      </c>
      <c r="U215" t="e">
        <v>#N/A</v>
      </c>
      <c r="V215" t="s">
        <v>1453</v>
      </c>
    </row>
    <row r="216" spans="1:22" x14ac:dyDescent="0.3">
      <c r="A216">
        <v>2012</v>
      </c>
      <c r="B216">
        <v>34037</v>
      </c>
      <c r="C216" t="s">
        <v>239</v>
      </c>
      <c r="D216" t="s">
        <v>240</v>
      </c>
      <c r="E216" t="s">
        <v>241</v>
      </c>
      <c r="F216" t="s">
        <v>242</v>
      </c>
      <c r="G216" t="s">
        <v>243</v>
      </c>
      <c r="H216">
        <v>76102</v>
      </c>
      <c r="I216" t="s">
        <v>844</v>
      </c>
      <c r="J216">
        <v>0</v>
      </c>
      <c r="K216" t="s">
        <v>1322</v>
      </c>
      <c r="L216" t="s">
        <v>590</v>
      </c>
      <c r="M216" t="s">
        <v>1323</v>
      </c>
      <c r="N216" t="s">
        <v>590</v>
      </c>
      <c r="O216" t="s">
        <v>1324</v>
      </c>
      <c r="P216" t="s">
        <v>1325</v>
      </c>
      <c r="Q216" t="s">
        <v>113</v>
      </c>
      <c r="R216" t="s">
        <v>1326</v>
      </c>
      <c r="S216" t="s">
        <v>113</v>
      </c>
      <c r="T216" t="s">
        <v>1327</v>
      </c>
      <c r="U216" t="s">
        <v>113</v>
      </c>
      <c r="V216" t="s">
        <v>1328</v>
      </c>
    </row>
    <row r="217" spans="1:22" x14ac:dyDescent="0.3">
      <c r="A217">
        <v>2012</v>
      </c>
      <c r="B217">
        <v>37214</v>
      </c>
      <c r="C217" t="s">
        <v>1454</v>
      </c>
      <c r="D217" t="s">
        <v>688</v>
      </c>
      <c r="E217" t="s">
        <v>689</v>
      </c>
      <c r="F217" t="s">
        <v>269</v>
      </c>
      <c r="G217" t="s">
        <v>270</v>
      </c>
      <c r="H217" t="s">
        <v>564</v>
      </c>
      <c r="I217" t="s">
        <v>690</v>
      </c>
      <c r="J217">
        <v>0</v>
      </c>
      <c r="K217" t="s">
        <v>691</v>
      </c>
      <c r="L217">
        <v>0</v>
      </c>
      <c r="M217" t="s">
        <v>692</v>
      </c>
      <c r="N217">
        <v>0</v>
      </c>
      <c r="O217" t="s">
        <v>693</v>
      </c>
      <c r="P217" t="s">
        <v>694</v>
      </c>
      <c r="Q217">
        <v>0</v>
      </c>
      <c r="R217" t="s">
        <v>1005</v>
      </c>
      <c r="S217">
        <v>0</v>
      </c>
      <c r="T217" t="s">
        <v>695</v>
      </c>
      <c r="U217">
        <v>0</v>
      </c>
      <c r="V217" t="s">
        <v>1006</v>
      </c>
    </row>
    <row r="218" spans="1:22" x14ac:dyDescent="0.3">
      <c r="A218">
        <v>2012</v>
      </c>
      <c r="B218">
        <v>35585</v>
      </c>
      <c r="C218" t="s">
        <v>913</v>
      </c>
      <c r="D218" t="s">
        <v>147</v>
      </c>
      <c r="E218">
        <v>0</v>
      </c>
      <c r="F218" t="s">
        <v>148</v>
      </c>
      <c r="G218" t="s">
        <v>117</v>
      </c>
      <c r="H218">
        <v>16530</v>
      </c>
      <c r="I218" t="s">
        <v>149</v>
      </c>
      <c r="J218">
        <v>0</v>
      </c>
      <c r="K218" t="s">
        <v>150</v>
      </c>
      <c r="L218" t="s">
        <v>740</v>
      </c>
      <c r="M218" t="s">
        <v>151</v>
      </c>
      <c r="N218">
        <v>0</v>
      </c>
      <c r="O218" t="s">
        <v>152</v>
      </c>
      <c r="P218" t="s">
        <v>741</v>
      </c>
      <c r="Q218">
        <v>0</v>
      </c>
      <c r="R218" t="s">
        <v>742</v>
      </c>
      <c r="S218">
        <v>0</v>
      </c>
      <c r="T218" t="s">
        <v>743</v>
      </c>
      <c r="U218">
        <v>0</v>
      </c>
      <c r="V218" t="s">
        <v>1104</v>
      </c>
    </row>
    <row r="219" spans="1:22" x14ac:dyDescent="0.3">
      <c r="A219">
        <v>2012</v>
      </c>
      <c r="B219">
        <v>38369</v>
      </c>
      <c r="C219" t="s">
        <v>550</v>
      </c>
      <c r="D219" t="s">
        <v>1116</v>
      </c>
      <c r="E219" t="s">
        <v>542</v>
      </c>
      <c r="F219" t="s">
        <v>543</v>
      </c>
      <c r="G219" t="s">
        <v>197</v>
      </c>
      <c r="H219">
        <v>2021</v>
      </c>
      <c r="I219" t="s">
        <v>1329</v>
      </c>
      <c r="J219" t="s">
        <v>277</v>
      </c>
      <c r="K219" t="s">
        <v>1330</v>
      </c>
      <c r="L219" t="s">
        <v>590</v>
      </c>
      <c r="M219" t="s">
        <v>1331</v>
      </c>
      <c r="N219" t="s">
        <v>590</v>
      </c>
      <c r="O219" t="s">
        <v>544</v>
      </c>
      <c r="P219" t="s">
        <v>113</v>
      </c>
      <c r="Q219" t="s">
        <v>113</v>
      </c>
      <c r="R219" t="s">
        <v>113</v>
      </c>
      <c r="S219" t="s">
        <v>113</v>
      </c>
      <c r="T219" t="s">
        <v>113</v>
      </c>
      <c r="U219" t="s">
        <v>113</v>
      </c>
      <c r="V219" t="s">
        <v>113</v>
      </c>
    </row>
    <row r="220" spans="1:22" x14ac:dyDescent="0.3">
      <c r="A220">
        <v>2012</v>
      </c>
      <c r="B220">
        <v>37885</v>
      </c>
      <c r="C220" t="s">
        <v>1455</v>
      </c>
      <c r="D220" t="s">
        <v>228</v>
      </c>
      <c r="E220" t="s">
        <v>229</v>
      </c>
      <c r="F220" t="s">
        <v>230</v>
      </c>
      <c r="G220" t="s">
        <v>117</v>
      </c>
      <c r="H220">
        <v>19341</v>
      </c>
      <c r="I220" t="s">
        <v>1333</v>
      </c>
      <c r="J220" t="e">
        <v>#N/A</v>
      </c>
      <c r="K220" t="s">
        <v>1334</v>
      </c>
      <c r="L220" t="e">
        <v>#N/A</v>
      </c>
      <c r="M220" t="s">
        <v>1117</v>
      </c>
      <c r="N220" t="e">
        <v>#N/A</v>
      </c>
      <c r="O220" t="s">
        <v>1335</v>
      </c>
      <c r="P220" t="e">
        <v>#N/A</v>
      </c>
      <c r="Q220" t="e">
        <v>#N/A</v>
      </c>
      <c r="R220" t="e">
        <v>#N/A</v>
      </c>
      <c r="S220" t="e">
        <v>#N/A</v>
      </c>
      <c r="T220" t="e">
        <v>#N/A</v>
      </c>
      <c r="U220" t="e">
        <v>#N/A</v>
      </c>
      <c r="V220" t="e">
        <v>#N/A</v>
      </c>
    </row>
    <row r="221" spans="1:22" x14ac:dyDescent="0.3">
      <c r="A221">
        <v>2012</v>
      </c>
      <c r="B221">
        <v>30945</v>
      </c>
      <c r="C221" t="s">
        <v>1151</v>
      </c>
      <c r="D221" t="s">
        <v>885</v>
      </c>
      <c r="E221" t="s">
        <v>509</v>
      </c>
      <c r="F221" t="s">
        <v>886</v>
      </c>
      <c r="G221" t="s">
        <v>887</v>
      </c>
      <c r="H221">
        <v>64112</v>
      </c>
      <c r="I221" t="s">
        <v>888</v>
      </c>
      <c r="J221">
        <v>0</v>
      </c>
      <c r="K221" t="s">
        <v>889</v>
      </c>
      <c r="L221">
        <v>0</v>
      </c>
      <c r="M221" t="s">
        <v>890</v>
      </c>
      <c r="N221">
        <v>2895</v>
      </c>
      <c r="O221" t="s">
        <v>891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</row>
    <row r="222" spans="1:22" x14ac:dyDescent="0.3">
      <c r="A222">
        <v>2012</v>
      </c>
      <c r="B222">
        <v>28932</v>
      </c>
      <c r="C222" t="s">
        <v>491</v>
      </c>
      <c r="D222" t="s">
        <v>492</v>
      </c>
      <c r="E222" t="s">
        <v>590</v>
      </c>
      <c r="F222" t="s">
        <v>493</v>
      </c>
      <c r="G222" t="s">
        <v>146</v>
      </c>
      <c r="H222">
        <v>23060</v>
      </c>
      <c r="I222" t="s">
        <v>892</v>
      </c>
      <c r="J222" t="s">
        <v>277</v>
      </c>
      <c r="K222" t="s">
        <v>763</v>
      </c>
      <c r="L222" t="s">
        <v>590</v>
      </c>
      <c r="M222" t="s">
        <v>893</v>
      </c>
      <c r="N222" t="s">
        <v>590</v>
      </c>
      <c r="O222" t="s">
        <v>894</v>
      </c>
      <c r="P222" t="s">
        <v>113</v>
      </c>
      <c r="Q222" t="s">
        <v>113</v>
      </c>
      <c r="R222" t="s">
        <v>113</v>
      </c>
      <c r="S222" t="s">
        <v>113</v>
      </c>
      <c r="T222" t="s">
        <v>113</v>
      </c>
      <c r="U222" t="s">
        <v>113</v>
      </c>
      <c r="V222" t="s">
        <v>113</v>
      </c>
    </row>
    <row r="223" spans="1:22" x14ac:dyDescent="0.3">
      <c r="A223">
        <v>2012</v>
      </c>
      <c r="B223">
        <v>38849</v>
      </c>
      <c r="C223" t="s">
        <v>551</v>
      </c>
      <c r="D223" t="s">
        <v>1116</v>
      </c>
      <c r="E223" t="s">
        <v>542</v>
      </c>
      <c r="F223" t="s">
        <v>543</v>
      </c>
      <c r="G223" t="s">
        <v>197</v>
      </c>
      <c r="H223">
        <v>2021</v>
      </c>
      <c r="I223" t="s">
        <v>1329</v>
      </c>
      <c r="J223" t="s">
        <v>277</v>
      </c>
      <c r="K223" t="s">
        <v>1330</v>
      </c>
      <c r="L223" t="s">
        <v>590</v>
      </c>
      <c r="M223" t="s">
        <v>1331</v>
      </c>
      <c r="N223" t="s">
        <v>590</v>
      </c>
      <c r="O223" t="s">
        <v>544</v>
      </c>
      <c r="P223" t="s">
        <v>113</v>
      </c>
      <c r="Q223" t="s">
        <v>113</v>
      </c>
      <c r="R223" t="s">
        <v>113</v>
      </c>
      <c r="S223" t="s">
        <v>113</v>
      </c>
      <c r="T223" t="s">
        <v>113</v>
      </c>
      <c r="U223" t="s">
        <v>113</v>
      </c>
      <c r="V223" t="s">
        <v>113</v>
      </c>
    </row>
    <row r="224" spans="1:22" x14ac:dyDescent="0.3">
      <c r="A224">
        <v>2012</v>
      </c>
      <c r="B224">
        <v>38911</v>
      </c>
      <c r="C224" t="s">
        <v>1152</v>
      </c>
      <c r="D224" t="s">
        <v>919</v>
      </c>
      <c r="E224" t="e">
        <v>#N/A</v>
      </c>
      <c r="F224" t="s">
        <v>920</v>
      </c>
      <c r="G224" t="s">
        <v>264</v>
      </c>
      <c r="H224">
        <v>60563</v>
      </c>
      <c r="I224" t="s">
        <v>768</v>
      </c>
      <c r="J224" t="s">
        <v>297</v>
      </c>
      <c r="K224" t="s">
        <v>921</v>
      </c>
      <c r="L224" t="e">
        <v>#N/A</v>
      </c>
      <c r="M224" t="s">
        <v>922</v>
      </c>
      <c r="N224" t="e">
        <v>#N/A</v>
      </c>
      <c r="O224" t="s">
        <v>923</v>
      </c>
      <c r="P224" t="s">
        <v>1153</v>
      </c>
      <c r="Q224" t="s">
        <v>113</v>
      </c>
      <c r="R224" t="s">
        <v>1154</v>
      </c>
      <c r="S224" t="e">
        <v>#N/A</v>
      </c>
      <c r="T224" t="s">
        <v>924</v>
      </c>
      <c r="U224" t="e">
        <v>#N/A</v>
      </c>
      <c r="V224" t="s">
        <v>925</v>
      </c>
    </row>
    <row r="225" spans="1:22" x14ac:dyDescent="0.3">
      <c r="A225">
        <v>2012</v>
      </c>
      <c r="B225">
        <v>35629</v>
      </c>
      <c r="C225" t="s">
        <v>179</v>
      </c>
      <c r="D225" t="s">
        <v>1060</v>
      </c>
      <c r="E225" t="s">
        <v>174</v>
      </c>
      <c r="F225" t="s">
        <v>1061</v>
      </c>
      <c r="G225" t="s">
        <v>103</v>
      </c>
      <c r="H225">
        <v>30022</v>
      </c>
      <c r="I225" t="s">
        <v>176</v>
      </c>
      <c r="J225">
        <v>0</v>
      </c>
      <c r="K225" t="s">
        <v>177</v>
      </c>
      <c r="L225" t="s">
        <v>590</v>
      </c>
      <c r="M225" t="s">
        <v>1062</v>
      </c>
      <c r="N225" t="s">
        <v>590</v>
      </c>
      <c r="O225" t="s">
        <v>178</v>
      </c>
      <c r="P225" t="s">
        <v>113</v>
      </c>
      <c r="Q225" t="s">
        <v>113</v>
      </c>
      <c r="R225" t="s">
        <v>113</v>
      </c>
      <c r="S225" t="s">
        <v>113</v>
      </c>
      <c r="T225" t="s">
        <v>113</v>
      </c>
      <c r="U225" t="s">
        <v>113</v>
      </c>
      <c r="V225" t="s">
        <v>113</v>
      </c>
    </row>
    <row r="226" spans="1:22" x14ac:dyDescent="0.3">
      <c r="A226">
        <v>2012</v>
      </c>
      <c r="B226">
        <v>37621</v>
      </c>
      <c r="C226" t="s">
        <v>1155</v>
      </c>
      <c r="D226" t="s">
        <v>1156</v>
      </c>
      <c r="E226" t="s">
        <v>1157</v>
      </c>
      <c r="F226" t="s">
        <v>1158</v>
      </c>
      <c r="G226" t="s">
        <v>256</v>
      </c>
      <c r="H226">
        <v>90501</v>
      </c>
      <c r="I226" t="s">
        <v>1159</v>
      </c>
      <c r="J226">
        <v>0</v>
      </c>
      <c r="K226" t="s">
        <v>1160</v>
      </c>
      <c r="L226">
        <v>0</v>
      </c>
      <c r="M226" t="s">
        <v>1161</v>
      </c>
      <c r="N226">
        <v>0</v>
      </c>
      <c r="O226" t="s">
        <v>1162</v>
      </c>
      <c r="P226" t="s">
        <v>1456</v>
      </c>
      <c r="Q226">
        <v>0</v>
      </c>
      <c r="R226" t="s">
        <v>1457</v>
      </c>
      <c r="S226">
        <v>0</v>
      </c>
      <c r="T226" t="s">
        <v>1458</v>
      </c>
      <c r="U226">
        <v>0</v>
      </c>
      <c r="V226" t="s">
        <v>1459</v>
      </c>
    </row>
    <row r="227" spans="1:22" x14ac:dyDescent="0.3">
      <c r="A227">
        <v>2012</v>
      </c>
      <c r="B227">
        <v>40193</v>
      </c>
      <c r="C227" t="s">
        <v>1460</v>
      </c>
      <c r="D227" t="s">
        <v>228</v>
      </c>
      <c r="E227" t="s">
        <v>229</v>
      </c>
      <c r="F227" t="s">
        <v>230</v>
      </c>
      <c r="G227" t="s">
        <v>117</v>
      </c>
      <c r="H227">
        <v>19341</v>
      </c>
      <c r="I227" t="s">
        <v>1333</v>
      </c>
      <c r="J227" t="e">
        <v>#N/A</v>
      </c>
      <c r="K227" t="s">
        <v>1334</v>
      </c>
      <c r="L227" t="e">
        <v>#N/A</v>
      </c>
      <c r="M227" t="s">
        <v>1117</v>
      </c>
      <c r="N227" t="e">
        <v>#N/A</v>
      </c>
      <c r="O227" t="s">
        <v>1335</v>
      </c>
      <c r="P227" t="e">
        <v>#N/A</v>
      </c>
      <c r="Q227" t="e">
        <v>#N/A</v>
      </c>
      <c r="R227" t="e">
        <v>#N/A</v>
      </c>
      <c r="S227" t="e">
        <v>#N/A</v>
      </c>
      <c r="T227" t="e">
        <v>#N/A</v>
      </c>
      <c r="U227" t="e">
        <v>#N/A</v>
      </c>
      <c r="V227" t="e">
        <v>#N/A</v>
      </c>
    </row>
    <row r="228" spans="1:22" x14ac:dyDescent="0.3">
      <c r="A228">
        <v>2012</v>
      </c>
      <c r="B228">
        <v>44369</v>
      </c>
      <c r="C228" t="s">
        <v>1170</v>
      </c>
      <c r="D228" t="s">
        <v>1171</v>
      </c>
      <c r="E228" t="e">
        <v>#N/A</v>
      </c>
      <c r="F228" t="s">
        <v>1172</v>
      </c>
      <c r="G228" t="s">
        <v>1173</v>
      </c>
      <c r="H228" t="s">
        <v>1174</v>
      </c>
      <c r="I228" t="s">
        <v>448</v>
      </c>
      <c r="J228" t="s">
        <v>678</v>
      </c>
      <c r="K228" t="s">
        <v>1175</v>
      </c>
      <c r="L228" t="e">
        <v>#N/A</v>
      </c>
      <c r="M228" t="s">
        <v>1176</v>
      </c>
      <c r="N228" t="s">
        <v>1177</v>
      </c>
      <c r="O228" t="s">
        <v>1178</v>
      </c>
      <c r="P228" t="s">
        <v>525</v>
      </c>
      <c r="Q228" t="s">
        <v>95</v>
      </c>
      <c r="R228" t="s">
        <v>1179</v>
      </c>
      <c r="S228" t="e">
        <v>#N/A</v>
      </c>
      <c r="T228" t="s">
        <v>1176</v>
      </c>
      <c r="U228" t="s">
        <v>1177</v>
      </c>
      <c r="V228" t="s">
        <v>1180</v>
      </c>
    </row>
    <row r="229" spans="1:22" x14ac:dyDescent="0.3">
      <c r="A229">
        <v>2012</v>
      </c>
      <c r="B229">
        <v>41238</v>
      </c>
      <c r="C229" t="s">
        <v>450</v>
      </c>
      <c r="D229" t="s">
        <v>449</v>
      </c>
      <c r="E229">
        <v>0</v>
      </c>
      <c r="F229" t="s">
        <v>286</v>
      </c>
      <c r="G229" t="s">
        <v>287</v>
      </c>
      <c r="H229">
        <v>10169</v>
      </c>
      <c r="I229" t="s">
        <v>293</v>
      </c>
      <c r="J229">
        <v>0</v>
      </c>
      <c r="K229" t="s">
        <v>1287</v>
      </c>
      <c r="L229" t="s">
        <v>590</v>
      </c>
      <c r="M229" t="s">
        <v>1288</v>
      </c>
      <c r="N229" t="s">
        <v>590</v>
      </c>
      <c r="O229" t="s">
        <v>1289</v>
      </c>
      <c r="P229" t="s">
        <v>1290</v>
      </c>
      <c r="Q229" t="s">
        <v>113</v>
      </c>
      <c r="R229" t="s">
        <v>1291</v>
      </c>
      <c r="S229" t="s">
        <v>113</v>
      </c>
      <c r="T229" t="s">
        <v>1292</v>
      </c>
      <c r="U229" t="s">
        <v>113</v>
      </c>
      <c r="V229" t="s">
        <v>1293</v>
      </c>
    </row>
    <row r="230" spans="1:22" x14ac:dyDescent="0.3">
      <c r="A230">
        <v>2012</v>
      </c>
      <c r="B230">
        <v>39845</v>
      </c>
      <c r="C230" t="s">
        <v>1461</v>
      </c>
      <c r="D230" t="s">
        <v>897</v>
      </c>
      <c r="E230" t="e">
        <v>#N/A</v>
      </c>
      <c r="F230" t="s">
        <v>898</v>
      </c>
      <c r="G230" t="s">
        <v>270</v>
      </c>
      <c r="H230">
        <v>3101</v>
      </c>
      <c r="I230" t="s">
        <v>1462</v>
      </c>
      <c r="J230" t="e">
        <v>#N/A</v>
      </c>
      <c r="K230" t="s">
        <v>900</v>
      </c>
      <c r="L230" t="e">
        <v>#N/A</v>
      </c>
      <c r="M230" t="s">
        <v>901</v>
      </c>
      <c r="N230" t="e">
        <v>#N/A</v>
      </c>
      <c r="O230" t="s">
        <v>902</v>
      </c>
      <c r="P230" t="s">
        <v>903</v>
      </c>
      <c r="Q230" t="e">
        <v>#N/A</v>
      </c>
      <c r="R230" t="s">
        <v>904</v>
      </c>
      <c r="S230" t="e">
        <v>#N/A</v>
      </c>
      <c r="T230" t="s">
        <v>905</v>
      </c>
      <c r="U230" t="e">
        <v>#N/A</v>
      </c>
      <c r="V230" t="s">
        <v>906</v>
      </c>
    </row>
    <row r="231" spans="1:22" x14ac:dyDescent="0.3">
      <c r="A231">
        <v>2012</v>
      </c>
      <c r="B231">
        <v>42650</v>
      </c>
      <c r="C231" t="s">
        <v>552</v>
      </c>
      <c r="D231" t="s">
        <v>1116</v>
      </c>
      <c r="E231" t="s">
        <v>542</v>
      </c>
      <c r="F231" t="s">
        <v>543</v>
      </c>
      <c r="G231" t="s">
        <v>197</v>
      </c>
      <c r="H231">
        <v>2021</v>
      </c>
      <c r="I231" t="s">
        <v>1329</v>
      </c>
      <c r="J231" t="s">
        <v>277</v>
      </c>
      <c r="K231" t="s">
        <v>1330</v>
      </c>
      <c r="L231" t="s">
        <v>590</v>
      </c>
      <c r="M231" t="s">
        <v>1331</v>
      </c>
      <c r="N231" t="s">
        <v>590</v>
      </c>
      <c r="O231" t="s">
        <v>544</v>
      </c>
      <c r="P231" t="s">
        <v>113</v>
      </c>
      <c r="Q231" t="s">
        <v>113</v>
      </c>
      <c r="R231" t="s">
        <v>113</v>
      </c>
      <c r="S231" t="s">
        <v>113</v>
      </c>
      <c r="T231" t="s">
        <v>113</v>
      </c>
      <c r="U231" t="s">
        <v>113</v>
      </c>
      <c r="V231" t="s">
        <v>113</v>
      </c>
    </row>
    <row r="232" spans="1:22" x14ac:dyDescent="0.3">
      <c r="A232">
        <v>2012</v>
      </c>
      <c r="B232">
        <v>40045</v>
      </c>
      <c r="C232" t="s">
        <v>1181</v>
      </c>
      <c r="D232" t="s">
        <v>919</v>
      </c>
      <c r="E232" t="e">
        <v>#N/A</v>
      </c>
      <c r="F232" t="s">
        <v>920</v>
      </c>
      <c r="G232" t="s">
        <v>264</v>
      </c>
      <c r="H232">
        <v>60563</v>
      </c>
      <c r="I232" t="s">
        <v>768</v>
      </c>
      <c r="J232" t="s">
        <v>297</v>
      </c>
      <c r="K232" t="s">
        <v>921</v>
      </c>
      <c r="L232" t="e">
        <v>#N/A</v>
      </c>
      <c r="M232" t="s">
        <v>922</v>
      </c>
      <c r="N232" t="e">
        <v>#N/A</v>
      </c>
      <c r="O232" t="s">
        <v>923</v>
      </c>
      <c r="P232" t="s">
        <v>1153</v>
      </c>
      <c r="Q232" t="s">
        <v>113</v>
      </c>
      <c r="R232" t="s">
        <v>1154</v>
      </c>
      <c r="S232" t="e">
        <v>#N/A</v>
      </c>
      <c r="T232" t="s">
        <v>924</v>
      </c>
      <c r="U232" t="e">
        <v>#N/A</v>
      </c>
      <c r="V232" t="s">
        <v>925</v>
      </c>
    </row>
    <row r="233" spans="1:22" x14ac:dyDescent="0.3">
      <c r="A233">
        <v>2012</v>
      </c>
      <c r="B233">
        <v>42765</v>
      </c>
      <c r="C233" t="s">
        <v>155</v>
      </c>
      <c r="D233" t="s">
        <v>156</v>
      </c>
      <c r="E233" t="s">
        <v>1166</v>
      </c>
      <c r="F233" t="s">
        <v>157</v>
      </c>
      <c r="G233" t="s">
        <v>158</v>
      </c>
      <c r="H233">
        <v>50309</v>
      </c>
      <c r="I233" t="s">
        <v>159</v>
      </c>
      <c r="J233">
        <v>0</v>
      </c>
      <c r="K233" t="s">
        <v>160</v>
      </c>
      <c r="L233" t="s">
        <v>590</v>
      </c>
      <c r="M233" t="s">
        <v>161</v>
      </c>
      <c r="N233" t="s">
        <v>590</v>
      </c>
      <c r="O233" t="s">
        <v>162</v>
      </c>
      <c r="P233" t="s">
        <v>936</v>
      </c>
      <c r="Q233" t="s">
        <v>249</v>
      </c>
      <c r="R233" t="s">
        <v>937</v>
      </c>
      <c r="S233" t="s">
        <v>113</v>
      </c>
      <c r="T233" t="s">
        <v>938</v>
      </c>
      <c r="U233" t="s">
        <v>113</v>
      </c>
      <c r="V233" t="s">
        <v>162</v>
      </c>
    </row>
    <row r="234" spans="1:22" x14ac:dyDescent="0.3">
      <c r="A234">
        <v>2012</v>
      </c>
      <c r="B234">
        <v>40460</v>
      </c>
      <c r="C234" t="s">
        <v>535</v>
      </c>
      <c r="D234" t="s">
        <v>529</v>
      </c>
      <c r="E234" t="s">
        <v>530</v>
      </c>
      <c r="F234" t="s">
        <v>164</v>
      </c>
      <c r="G234" t="s">
        <v>531</v>
      </c>
      <c r="H234">
        <v>46204</v>
      </c>
      <c r="I234" t="s">
        <v>317</v>
      </c>
      <c r="J234" t="s">
        <v>319</v>
      </c>
      <c r="K234" t="s">
        <v>532</v>
      </c>
      <c r="L234" t="s">
        <v>590</v>
      </c>
      <c r="M234" t="s">
        <v>533</v>
      </c>
      <c r="N234">
        <v>2512</v>
      </c>
      <c r="O234" t="s">
        <v>534</v>
      </c>
      <c r="P234" t="s">
        <v>466</v>
      </c>
      <c r="Q234" t="s">
        <v>113</v>
      </c>
      <c r="R234" t="s">
        <v>447</v>
      </c>
      <c r="S234" t="s">
        <v>113</v>
      </c>
      <c r="T234" t="s">
        <v>533</v>
      </c>
      <c r="U234">
        <v>2515</v>
      </c>
      <c r="V234" t="s">
        <v>1086</v>
      </c>
    </row>
    <row r="235" spans="1:22" x14ac:dyDescent="0.3">
      <c r="A235">
        <v>2012</v>
      </c>
      <c r="B235">
        <v>39926</v>
      </c>
      <c r="C235" t="s">
        <v>928</v>
      </c>
      <c r="D235" t="s">
        <v>192</v>
      </c>
      <c r="E235" t="s">
        <v>590</v>
      </c>
      <c r="F235" t="s">
        <v>193</v>
      </c>
      <c r="G235" t="s">
        <v>127</v>
      </c>
      <c r="H235">
        <v>7826</v>
      </c>
      <c r="I235" t="s">
        <v>188</v>
      </c>
      <c r="J235" t="s">
        <v>297</v>
      </c>
      <c r="K235" t="s">
        <v>194</v>
      </c>
      <c r="L235" t="s">
        <v>687</v>
      </c>
      <c r="M235" t="s">
        <v>705</v>
      </c>
      <c r="N235">
        <v>1147</v>
      </c>
      <c r="O235" t="s">
        <v>195</v>
      </c>
      <c r="P235" t="s">
        <v>419</v>
      </c>
      <c r="Q235" t="s">
        <v>113</v>
      </c>
      <c r="R235" t="s">
        <v>706</v>
      </c>
      <c r="S235" t="s">
        <v>687</v>
      </c>
      <c r="T235" t="s">
        <v>705</v>
      </c>
      <c r="U235">
        <v>1131</v>
      </c>
      <c r="V235" t="s">
        <v>707</v>
      </c>
    </row>
    <row r="236" spans="1:22" x14ac:dyDescent="0.3">
      <c r="A236">
        <v>2012</v>
      </c>
      <c r="B236">
        <v>39675</v>
      </c>
      <c r="C236" t="s">
        <v>457</v>
      </c>
      <c r="D236" t="s">
        <v>1167</v>
      </c>
      <c r="E236" t="s">
        <v>1168</v>
      </c>
      <c r="F236" t="s">
        <v>458</v>
      </c>
      <c r="G236" t="s">
        <v>117</v>
      </c>
      <c r="H236">
        <v>19103</v>
      </c>
      <c r="I236" t="s">
        <v>102</v>
      </c>
      <c r="J236" t="s">
        <v>459</v>
      </c>
      <c r="K236" t="s">
        <v>460</v>
      </c>
      <c r="L236" t="s">
        <v>590</v>
      </c>
      <c r="M236" t="s">
        <v>927</v>
      </c>
      <c r="N236">
        <v>304</v>
      </c>
      <c r="O236" t="s">
        <v>461</v>
      </c>
      <c r="P236" t="s">
        <v>113</v>
      </c>
      <c r="Q236" t="s">
        <v>113</v>
      </c>
      <c r="R236" t="s">
        <v>113</v>
      </c>
      <c r="S236" t="s">
        <v>113</v>
      </c>
      <c r="T236" t="s">
        <v>113</v>
      </c>
      <c r="U236" t="s">
        <v>113</v>
      </c>
      <c r="V236" t="s">
        <v>113</v>
      </c>
    </row>
    <row r="237" spans="1:22" x14ac:dyDescent="0.3">
      <c r="A237">
        <v>2012</v>
      </c>
      <c r="B237">
        <v>42846</v>
      </c>
      <c r="C237" t="s">
        <v>361</v>
      </c>
      <c r="D237" t="s">
        <v>362</v>
      </c>
      <c r="E237" t="s">
        <v>363</v>
      </c>
      <c r="F237" t="s">
        <v>364</v>
      </c>
      <c r="G237" t="s">
        <v>321</v>
      </c>
      <c r="H237">
        <v>27534</v>
      </c>
      <c r="I237" t="s">
        <v>365</v>
      </c>
      <c r="J237" t="s">
        <v>366</v>
      </c>
      <c r="K237" t="s">
        <v>367</v>
      </c>
      <c r="L237" t="s">
        <v>590</v>
      </c>
      <c r="M237" t="s">
        <v>368</v>
      </c>
      <c r="N237" t="s">
        <v>590</v>
      </c>
      <c r="O237" t="s">
        <v>369</v>
      </c>
      <c r="P237" t="s">
        <v>939</v>
      </c>
      <c r="Q237" t="s">
        <v>109</v>
      </c>
      <c r="R237" t="s">
        <v>940</v>
      </c>
      <c r="S237" t="s">
        <v>113</v>
      </c>
      <c r="T237" t="s">
        <v>941</v>
      </c>
      <c r="U237" t="s">
        <v>113</v>
      </c>
      <c r="V237" t="s">
        <v>942</v>
      </c>
    </row>
    <row r="238" spans="1:22" x14ac:dyDescent="0.3">
      <c r="A238">
        <v>2012</v>
      </c>
      <c r="B238">
        <v>42048</v>
      </c>
      <c r="C238" t="s">
        <v>1183</v>
      </c>
      <c r="D238" t="s">
        <v>1064</v>
      </c>
      <c r="E238" t="s">
        <v>497</v>
      </c>
      <c r="F238" t="s">
        <v>757</v>
      </c>
      <c r="G238" t="s">
        <v>117</v>
      </c>
      <c r="H238">
        <v>19004</v>
      </c>
      <c r="I238" t="s">
        <v>768</v>
      </c>
      <c r="J238" t="s">
        <v>198</v>
      </c>
      <c r="K238" t="s">
        <v>1065</v>
      </c>
      <c r="L238" t="s">
        <v>113</v>
      </c>
      <c r="M238" t="s">
        <v>1066</v>
      </c>
      <c r="N238" t="e">
        <v>#N/A</v>
      </c>
      <c r="O238" t="s">
        <v>1067</v>
      </c>
      <c r="P238" t="s">
        <v>1068</v>
      </c>
      <c r="Q238" t="s">
        <v>206</v>
      </c>
      <c r="R238" t="s">
        <v>1069</v>
      </c>
      <c r="S238" t="e">
        <v>#N/A</v>
      </c>
      <c r="T238" t="s">
        <v>1070</v>
      </c>
      <c r="U238" t="e">
        <v>#N/A</v>
      </c>
      <c r="V238" t="s">
        <v>1071</v>
      </c>
    </row>
    <row r="239" spans="1:22" x14ac:dyDescent="0.3">
      <c r="A239">
        <v>2012</v>
      </c>
      <c r="B239">
        <v>43044</v>
      </c>
      <c r="C239" t="s">
        <v>1463</v>
      </c>
      <c r="D239" t="s">
        <v>1261</v>
      </c>
      <c r="E239" t="s">
        <v>1262</v>
      </c>
      <c r="F239" t="s">
        <v>1263</v>
      </c>
      <c r="G239" t="s">
        <v>264</v>
      </c>
      <c r="H239">
        <v>60601</v>
      </c>
      <c r="I239" t="s">
        <v>317</v>
      </c>
      <c r="J239" t="s">
        <v>318</v>
      </c>
      <c r="K239" t="s">
        <v>1264</v>
      </c>
      <c r="L239" t="e">
        <v>#N/A</v>
      </c>
      <c r="M239" t="s">
        <v>1265</v>
      </c>
      <c r="N239" t="e">
        <v>#N/A</v>
      </c>
      <c r="O239" t="s">
        <v>1266</v>
      </c>
      <c r="P239" t="s">
        <v>1267</v>
      </c>
      <c r="Q239" t="e">
        <v>#N/A</v>
      </c>
      <c r="R239" t="s">
        <v>1268</v>
      </c>
      <c r="S239" t="e">
        <v>#N/A</v>
      </c>
      <c r="T239" t="s">
        <v>1269</v>
      </c>
      <c r="U239" t="e">
        <v>#N/A</v>
      </c>
      <c r="V239" t="s">
        <v>1270</v>
      </c>
    </row>
    <row r="240" spans="1:22" x14ac:dyDescent="0.3">
      <c r="A240">
        <v>2012</v>
      </c>
      <c r="B240">
        <v>43494</v>
      </c>
      <c r="C240" t="s">
        <v>1169</v>
      </c>
      <c r="D240" t="s">
        <v>240</v>
      </c>
      <c r="E240" t="s">
        <v>241</v>
      </c>
      <c r="F240" t="s">
        <v>242</v>
      </c>
      <c r="G240" t="s">
        <v>243</v>
      </c>
      <c r="H240">
        <v>76102</v>
      </c>
      <c r="I240" t="s">
        <v>844</v>
      </c>
      <c r="J240">
        <v>0</v>
      </c>
      <c r="K240" t="s">
        <v>1322</v>
      </c>
      <c r="L240">
        <v>0</v>
      </c>
      <c r="M240" t="s">
        <v>1323</v>
      </c>
      <c r="N240">
        <v>0</v>
      </c>
      <c r="O240" t="s">
        <v>1324</v>
      </c>
      <c r="P240" t="s">
        <v>1325</v>
      </c>
      <c r="Q240" t="s">
        <v>113</v>
      </c>
      <c r="R240" t="s">
        <v>1326</v>
      </c>
      <c r="S240" t="s">
        <v>113</v>
      </c>
      <c r="T240" t="s">
        <v>1327</v>
      </c>
      <c r="U240">
        <v>0</v>
      </c>
      <c r="V240" t="s">
        <v>1328</v>
      </c>
    </row>
    <row r="241" spans="1:22" x14ac:dyDescent="0.3">
      <c r="A241">
        <v>2012</v>
      </c>
      <c r="B241">
        <v>44300</v>
      </c>
      <c r="C241" t="s">
        <v>1464</v>
      </c>
      <c r="D241" t="s">
        <v>1465</v>
      </c>
      <c r="E241" t="e">
        <v>#N/A</v>
      </c>
      <c r="F241" t="s">
        <v>286</v>
      </c>
      <c r="G241" t="s">
        <v>287</v>
      </c>
      <c r="H241">
        <v>10271</v>
      </c>
      <c r="I241" t="s">
        <v>1466</v>
      </c>
      <c r="J241">
        <v>0</v>
      </c>
      <c r="K241" t="s">
        <v>1467</v>
      </c>
      <c r="L241">
        <v>0</v>
      </c>
      <c r="M241" t="s">
        <v>1468</v>
      </c>
      <c r="N241">
        <v>0</v>
      </c>
      <c r="O241" t="s">
        <v>1469</v>
      </c>
      <c r="P241" t="s">
        <v>795</v>
      </c>
      <c r="Q241">
        <v>0</v>
      </c>
      <c r="R241" t="s">
        <v>1470</v>
      </c>
      <c r="S241">
        <v>0</v>
      </c>
      <c r="T241" t="s">
        <v>1471</v>
      </c>
      <c r="U241">
        <v>0</v>
      </c>
      <c r="V241" t="s">
        <v>1469</v>
      </c>
    </row>
    <row r="242" spans="1:22" x14ac:dyDescent="0.3">
      <c r="A242">
        <v>2012</v>
      </c>
      <c r="B242">
        <v>41335</v>
      </c>
      <c r="C242" t="s">
        <v>1182</v>
      </c>
      <c r="D242" t="s">
        <v>1064</v>
      </c>
      <c r="E242" t="s">
        <v>497</v>
      </c>
      <c r="F242" t="s">
        <v>757</v>
      </c>
      <c r="G242" t="s">
        <v>117</v>
      </c>
      <c r="H242">
        <v>19004</v>
      </c>
      <c r="I242" t="s">
        <v>768</v>
      </c>
      <c r="J242" t="s">
        <v>198</v>
      </c>
      <c r="K242" t="s">
        <v>1065</v>
      </c>
      <c r="L242" t="s">
        <v>113</v>
      </c>
      <c r="M242" t="s">
        <v>1066</v>
      </c>
      <c r="N242" t="e">
        <v>#N/A</v>
      </c>
      <c r="O242" t="s">
        <v>1067</v>
      </c>
      <c r="P242" t="s">
        <v>1068</v>
      </c>
      <c r="Q242" t="s">
        <v>206</v>
      </c>
      <c r="R242" t="s">
        <v>1069</v>
      </c>
      <c r="S242" t="e">
        <v>#N/A</v>
      </c>
      <c r="T242" t="s">
        <v>1070</v>
      </c>
      <c r="U242" t="e">
        <v>#N/A</v>
      </c>
      <c r="V242" t="s">
        <v>1071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Instructions</vt:lpstr>
      <vt:lpstr>ContactInfo</vt:lpstr>
      <vt:lpstr>CalculationExamples</vt:lpstr>
      <vt:lpstr>DataInput</vt:lpstr>
      <vt:lpstr>ContactImport</vt:lpstr>
      <vt:lpstr>DataImport</vt:lpstr>
      <vt:lpstr>ValidationCriteria</vt:lpstr>
      <vt:lpstr>LastYrCosInfo</vt:lpstr>
      <vt:lpstr>CoNAICCode</vt:lpstr>
      <vt:lpstr>LastYrContact</vt:lpstr>
      <vt:lpstr>Phone</vt:lpstr>
      <vt:lpstr>Positive</vt:lpstr>
      <vt:lpstr>CalculationExamples!Print_Area</vt:lpstr>
      <vt:lpstr>ContactInfo!Print_Area</vt:lpstr>
      <vt:lpstr>DataImport!Print_Area</vt:lpstr>
      <vt:lpstr>DataInput!Print_Area</vt:lpstr>
      <vt:lpstr>StateAbbr</vt:lpstr>
    </vt:vector>
  </TitlesOfParts>
  <Company>NC - DOI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Conley</dc:creator>
  <cp:lastModifiedBy>Quang Nguyen</cp:lastModifiedBy>
  <cp:lastPrinted>2015-01-28T16:48:02Z</cp:lastPrinted>
  <dcterms:created xsi:type="dcterms:W3CDTF">2010-01-06T19:41:09Z</dcterms:created>
  <dcterms:modified xsi:type="dcterms:W3CDTF">2015-01-28T20:44:48Z</dcterms:modified>
</cp:coreProperties>
</file>