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Actuarial Services\DataCall\CTR\58-36-30(b2)\2019Data\"/>
    </mc:Choice>
  </mc:AlternateContent>
  <xr:revisionPtr revIDLastSave="0" documentId="13_ncr:1_{69196364-6FE6-49AD-B205-3C32B8FB9A9C}" xr6:coauthVersionLast="41" xr6:coauthVersionMax="41" xr10:uidLastSave="{00000000-0000-0000-0000-000000000000}"/>
  <workbookProtection workbookAlgorithmName="SHA-512" workbookHashValue="N3p6Nxk38Iv77tEFqVUAQyVpJOxhNpmqpp6RslktIKX4GDcKo3fY4crVhB7SBYX87gqUqS4FNqoNsfdIlPhQHw==" workbookSaltValue="sA+IjDgcc3/wN/t0WqCUNQ==" workbookSpinCount="100000" lockStructure="1"/>
  <bookViews>
    <workbookView xWindow="15240" yWindow="-120" windowWidth="29040" windowHeight="15840" tabRatio="757" xr2:uid="{00000000-000D-0000-FFFF-FFFF00000000}"/>
  </bookViews>
  <sheets>
    <sheet name="Instructions" sheetId="8" r:id="rId1"/>
    <sheet name="Verification" sheetId="9" r:id="rId2"/>
    <sheet name="FAQs" sheetId="10" state="hidden" r:id="rId3"/>
    <sheet name="58-36-30(b2)_HO-Owners" sheetId="5" r:id="rId4"/>
    <sheet name="DataImport" sheetId="14" state="hidden" r:id="rId5"/>
    <sheet name="ContactImport" sheetId="15" state="hidden" r:id="rId6"/>
    <sheet name="LastYrContact" sheetId="16" state="hidden" r:id="rId7"/>
  </sheets>
  <externalReferences>
    <externalReference r:id="rId8"/>
    <externalReference r:id="rId9"/>
  </externalReferences>
  <definedNames>
    <definedName name="CoNAICCode" localSheetId="6">[1]ValidationCriteria!$D$4</definedName>
    <definedName name="CoNAICCode">[2]ValidationCriteria!$D$4</definedName>
    <definedName name="LastYrContact">LastYrContact!$B$2:$T$90</definedName>
    <definedName name="_xlnm.Print_Area" localSheetId="3">'58-36-30(b2)_HO-Owners'!$A$1:$I$50</definedName>
    <definedName name="_xlnm.Print_Area" localSheetId="5">ContactImport!$A$1:$T$2</definedName>
    <definedName name="_xlnm.Print_Area" localSheetId="4">DataImport!$A$1:$P$31</definedName>
    <definedName name="_xlnm.Print_Area" localSheetId="0">Instructions!$A$1:$I$64</definedName>
    <definedName name="_xlnm.Print_Area" localSheetId="6">LastYrContact!$A$1:$T$3</definedName>
    <definedName name="_xlnm.Print_Area" localSheetId="1">Verification!$A$1:$F$42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6" i="9" l="1"/>
  <c r="E35" i="9"/>
  <c r="C35" i="9"/>
  <c r="E33" i="9"/>
  <c r="C33" i="9"/>
  <c r="C26" i="9"/>
  <c r="E25" i="9"/>
  <c r="C25" i="9"/>
  <c r="E23" i="9" l="1"/>
  <c r="C23" i="9"/>
  <c r="C21" i="9"/>
  <c r="C20" i="9"/>
  <c r="C19" i="9"/>
  <c r="C18" i="9"/>
  <c r="C17" i="9"/>
  <c r="C16" i="9"/>
  <c r="D3" i="14" l="1"/>
  <c r="D4" i="14" s="1"/>
  <c r="D5" i="14" s="1"/>
  <c r="D6" i="14" s="1"/>
  <c r="D7" i="14" s="1"/>
  <c r="D8" i="14" s="1"/>
  <c r="D9" i="14" s="1"/>
  <c r="D10" i="14" s="1"/>
  <c r="D11" i="14" s="1"/>
  <c r="D12" i="14" s="1"/>
  <c r="D13" i="14" s="1"/>
  <c r="D14" i="14" s="1"/>
  <c r="D15" i="14" s="1"/>
  <c r="D16" i="14" s="1"/>
  <c r="D17" i="14" s="1"/>
  <c r="D18" i="14" s="1"/>
  <c r="D19" i="14" s="1"/>
  <c r="D20" i="14" s="1"/>
  <c r="D21" i="14" s="1"/>
  <c r="D22" i="14" s="1"/>
  <c r="D23" i="14" s="1"/>
  <c r="D24" i="14" s="1"/>
  <c r="D25" i="14" s="1"/>
  <c r="D26" i="14" s="1"/>
  <c r="D27" i="14" s="1"/>
  <c r="D28" i="14" s="1"/>
  <c r="D29" i="14" s="1"/>
  <c r="D30" i="14" s="1"/>
  <c r="D31" i="14" s="1"/>
  <c r="N2" i="14"/>
  <c r="H2" i="14"/>
  <c r="I2" i="14"/>
  <c r="J2" i="14"/>
  <c r="H3" i="14"/>
  <c r="I3" i="14"/>
  <c r="J3" i="14"/>
  <c r="H4" i="14"/>
  <c r="I4" i="14"/>
  <c r="J4" i="14"/>
  <c r="H5" i="14"/>
  <c r="I5" i="14"/>
  <c r="J5" i="14"/>
  <c r="H6" i="14"/>
  <c r="I6" i="14"/>
  <c r="J6" i="14"/>
  <c r="H7" i="14"/>
  <c r="I7" i="14"/>
  <c r="J7" i="14"/>
  <c r="H8" i="14"/>
  <c r="I8" i="14"/>
  <c r="J8" i="14"/>
  <c r="H9" i="14"/>
  <c r="I9" i="14"/>
  <c r="J9" i="14"/>
  <c r="H10" i="14"/>
  <c r="I10" i="14"/>
  <c r="J10" i="14"/>
  <c r="H11" i="14"/>
  <c r="I11" i="14"/>
  <c r="J11" i="14"/>
  <c r="H12" i="14"/>
  <c r="I12" i="14"/>
  <c r="J12" i="14"/>
  <c r="H13" i="14"/>
  <c r="I13" i="14"/>
  <c r="J13" i="14"/>
  <c r="H14" i="14"/>
  <c r="I14" i="14"/>
  <c r="J14" i="14"/>
  <c r="H15" i="14"/>
  <c r="I15" i="14"/>
  <c r="J15" i="14"/>
  <c r="H16" i="14"/>
  <c r="I16" i="14"/>
  <c r="J16" i="14"/>
  <c r="H17" i="14"/>
  <c r="I17" i="14"/>
  <c r="J17" i="14"/>
  <c r="H18" i="14"/>
  <c r="I18" i="14"/>
  <c r="J18" i="14"/>
  <c r="H19" i="14"/>
  <c r="I19" i="14"/>
  <c r="J19" i="14"/>
  <c r="H20" i="14"/>
  <c r="I20" i="14"/>
  <c r="J20" i="14"/>
  <c r="H21" i="14"/>
  <c r="I21" i="14"/>
  <c r="J21" i="14"/>
  <c r="H22" i="14"/>
  <c r="I22" i="14"/>
  <c r="J22" i="14"/>
  <c r="H23" i="14"/>
  <c r="I23" i="14"/>
  <c r="J23" i="14"/>
  <c r="H24" i="14"/>
  <c r="I24" i="14"/>
  <c r="J24" i="14"/>
  <c r="H25" i="14"/>
  <c r="I25" i="14"/>
  <c r="J25" i="14"/>
  <c r="H26" i="14"/>
  <c r="I26" i="14"/>
  <c r="J26" i="14"/>
  <c r="H27" i="14"/>
  <c r="I27" i="14"/>
  <c r="J27" i="14"/>
  <c r="H28" i="14"/>
  <c r="I28" i="14"/>
  <c r="J28" i="14"/>
  <c r="H29" i="14"/>
  <c r="I29" i="14"/>
  <c r="J29" i="14"/>
  <c r="H30" i="14"/>
  <c r="I30" i="14"/>
  <c r="J30" i="14"/>
  <c r="G3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2" i="14"/>
  <c r="E31" i="14"/>
  <c r="F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2" i="14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2" i="14"/>
  <c r="B2" i="14"/>
  <c r="B3" i="14" s="1"/>
  <c r="B4" i="14" s="1"/>
  <c r="B5" i="14" s="1"/>
  <c r="B6" i="14" s="1"/>
  <c r="B7" i="14" s="1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A2" i="14"/>
  <c r="A3" i="14" s="1"/>
  <c r="A4" i="14" s="1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G16" i="5" l="1"/>
  <c r="K3" i="14" s="1"/>
  <c r="H16" i="5"/>
  <c r="L3" i="14" s="1"/>
  <c r="I16" i="5"/>
  <c r="M3" i="14" s="1"/>
  <c r="G17" i="5"/>
  <c r="K4" i="14" s="1"/>
  <c r="H17" i="5"/>
  <c r="L4" i="14" s="1"/>
  <c r="I17" i="5"/>
  <c r="M4" i="14" s="1"/>
  <c r="G18" i="5"/>
  <c r="K5" i="14" s="1"/>
  <c r="H18" i="5"/>
  <c r="L5" i="14" s="1"/>
  <c r="I18" i="5"/>
  <c r="M5" i="14" s="1"/>
  <c r="G19" i="5"/>
  <c r="K6" i="14" s="1"/>
  <c r="H19" i="5"/>
  <c r="L6" i="14" s="1"/>
  <c r="I19" i="5"/>
  <c r="M6" i="14" s="1"/>
  <c r="G20" i="5"/>
  <c r="K7" i="14" s="1"/>
  <c r="H20" i="5"/>
  <c r="L7" i="14" s="1"/>
  <c r="I20" i="5"/>
  <c r="M7" i="14" s="1"/>
  <c r="G21" i="5"/>
  <c r="K8" i="14" s="1"/>
  <c r="H21" i="5"/>
  <c r="L8" i="14" s="1"/>
  <c r="I21" i="5"/>
  <c r="M8" i="14" s="1"/>
  <c r="G22" i="5"/>
  <c r="K9" i="14" s="1"/>
  <c r="H22" i="5"/>
  <c r="L9" i="14" s="1"/>
  <c r="I22" i="5"/>
  <c r="M9" i="14" s="1"/>
  <c r="G23" i="5"/>
  <c r="K10" i="14" s="1"/>
  <c r="H23" i="5"/>
  <c r="L10" i="14" s="1"/>
  <c r="I23" i="5"/>
  <c r="M10" i="14" s="1"/>
  <c r="G24" i="5"/>
  <c r="K11" i="14" s="1"/>
  <c r="H24" i="5"/>
  <c r="L11" i="14" s="1"/>
  <c r="I24" i="5"/>
  <c r="M11" i="14" s="1"/>
  <c r="G25" i="5"/>
  <c r="K12" i="14" s="1"/>
  <c r="H25" i="5"/>
  <c r="L12" i="14" s="1"/>
  <c r="I25" i="5"/>
  <c r="M12" i="14" s="1"/>
  <c r="G26" i="5"/>
  <c r="K13" i="14" s="1"/>
  <c r="H26" i="5"/>
  <c r="L13" i="14" s="1"/>
  <c r="I26" i="5"/>
  <c r="M13" i="14" s="1"/>
  <c r="G27" i="5"/>
  <c r="K14" i="14" s="1"/>
  <c r="H27" i="5"/>
  <c r="L14" i="14" s="1"/>
  <c r="I27" i="5"/>
  <c r="M14" i="14" s="1"/>
  <c r="G28" i="5"/>
  <c r="K15" i="14" s="1"/>
  <c r="H28" i="5"/>
  <c r="L15" i="14" s="1"/>
  <c r="I28" i="5"/>
  <c r="M15" i="14" s="1"/>
  <c r="G29" i="5"/>
  <c r="K16" i="14" s="1"/>
  <c r="H29" i="5"/>
  <c r="L16" i="14" s="1"/>
  <c r="I29" i="5"/>
  <c r="M16" i="14" s="1"/>
  <c r="G30" i="5"/>
  <c r="K17" i="14" s="1"/>
  <c r="H30" i="5"/>
  <c r="L17" i="14" s="1"/>
  <c r="I30" i="5"/>
  <c r="M17" i="14" s="1"/>
  <c r="G31" i="5"/>
  <c r="K18" i="14" s="1"/>
  <c r="H31" i="5"/>
  <c r="L18" i="14" s="1"/>
  <c r="I31" i="5"/>
  <c r="M18" i="14" s="1"/>
  <c r="G32" i="5"/>
  <c r="K19" i="14" s="1"/>
  <c r="H32" i="5"/>
  <c r="L19" i="14" s="1"/>
  <c r="I32" i="5"/>
  <c r="M19" i="14" s="1"/>
  <c r="G33" i="5"/>
  <c r="K20" i="14" s="1"/>
  <c r="H33" i="5"/>
  <c r="L20" i="14" s="1"/>
  <c r="I33" i="5"/>
  <c r="M20" i="14" s="1"/>
  <c r="G34" i="5"/>
  <c r="K21" i="14" s="1"/>
  <c r="H34" i="5"/>
  <c r="L21" i="14" s="1"/>
  <c r="I34" i="5"/>
  <c r="M21" i="14" s="1"/>
  <c r="G35" i="5"/>
  <c r="K22" i="14" s="1"/>
  <c r="H35" i="5"/>
  <c r="L22" i="14" s="1"/>
  <c r="I35" i="5"/>
  <c r="M22" i="14" s="1"/>
  <c r="G36" i="5"/>
  <c r="K23" i="14" s="1"/>
  <c r="H36" i="5"/>
  <c r="L23" i="14" s="1"/>
  <c r="I36" i="5"/>
  <c r="M23" i="14" s="1"/>
  <c r="G37" i="5"/>
  <c r="K24" i="14" s="1"/>
  <c r="H37" i="5"/>
  <c r="L24" i="14" s="1"/>
  <c r="I37" i="5"/>
  <c r="M24" i="14" s="1"/>
  <c r="G38" i="5"/>
  <c r="K25" i="14" s="1"/>
  <c r="H38" i="5"/>
  <c r="L25" i="14" s="1"/>
  <c r="I38" i="5"/>
  <c r="M25" i="14" s="1"/>
  <c r="G39" i="5"/>
  <c r="K26" i="14" s="1"/>
  <c r="H39" i="5"/>
  <c r="L26" i="14" s="1"/>
  <c r="I39" i="5"/>
  <c r="M26" i="14" s="1"/>
  <c r="G40" i="5"/>
  <c r="K27" i="14" s="1"/>
  <c r="H40" i="5"/>
  <c r="L27" i="14" s="1"/>
  <c r="I40" i="5"/>
  <c r="M27" i="14" s="1"/>
  <c r="G41" i="5"/>
  <c r="K28" i="14" s="1"/>
  <c r="H41" i="5"/>
  <c r="L28" i="14" s="1"/>
  <c r="I41" i="5"/>
  <c r="M28" i="14" s="1"/>
  <c r="G42" i="5"/>
  <c r="K29" i="14" s="1"/>
  <c r="H42" i="5"/>
  <c r="L29" i="14" s="1"/>
  <c r="I42" i="5"/>
  <c r="M29" i="14" s="1"/>
  <c r="G43" i="5"/>
  <c r="K30" i="14" s="1"/>
  <c r="H43" i="5"/>
  <c r="L30" i="14" s="1"/>
  <c r="I43" i="5"/>
  <c r="M30" i="14" s="1"/>
  <c r="I44" i="5"/>
  <c r="I15" i="5"/>
  <c r="M2" i="14" s="1"/>
  <c r="H15" i="5"/>
  <c r="L2" i="14" s="1"/>
  <c r="G15" i="5"/>
  <c r="K2" i="14" s="1"/>
  <c r="C45" i="5"/>
  <c r="C49" i="5" l="1"/>
  <c r="G31" i="14"/>
  <c r="C6" i="9"/>
  <c r="O2" i="14" l="1"/>
  <c r="C50" i="5"/>
  <c r="P2" i="14" s="1"/>
  <c r="T2" i="15"/>
  <c r="S2" i="15"/>
  <c r="R2" i="15"/>
  <c r="Q2" i="15"/>
  <c r="P2" i="15"/>
  <c r="O2" i="15"/>
  <c r="N2" i="15"/>
  <c r="M2" i="15"/>
  <c r="L2" i="15"/>
  <c r="K2" i="15"/>
  <c r="J2" i="15"/>
  <c r="I2" i="15"/>
  <c r="H2" i="15"/>
  <c r="G2" i="15"/>
  <c r="F2" i="15"/>
  <c r="E2" i="15"/>
  <c r="D2" i="15"/>
  <c r="C2" i="15"/>
  <c r="B2" i="15"/>
  <c r="D5" i="9" l="1"/>
  <c r="C5" i="9"/>
  <c r="A4" i="9"/>
  <c r="A2" i="15" l="1"/>
  <c r="C2" i="14"/>
  <c r="C3" i="14" s="1"/>
  <c r="C4" i="14" s="1"/>
  <c r="C5" i="14" s="1"/>
  <c r="C6" i="14" s="1"/>
  <c r="C7" i="14" s="1"/>
  <c r="C8" i="14" s="1"/>
  <c r="C9" i="14" s="1"/>
  <c r="C10" i="14" s="1"/>
  <c r="C11" i="14" s="1"/>
  <c r="C12" i="14" s="1"/>
  <c r="C13" i="14" s="1"/>
  <c r="C14" i="14" s="1"/>
  <c r="C15" i="14" s="1"/>
  <c r="C16" i="14" s="1"/>
  <c r="C17" i="14" s="1"/>
  <c r="C18" i="14" s="1"/>
  <c r="C19" i="14" s="1"/>
  <c r="C20" i="14" s="1"/>
  <c r="C21" i="14" s="1"/>
  <c r="C22" i="14" s="1"/>
  <c r="C23" i="14" s="1"/>
  <c r="C24" i="14" s="1"/>
  <c r="C25" i="14" s="1"/>
  <c r="C26" i="14" s="1"/>
  <c r="C27" i="14" s="1"/>
  <c r="C28" i="14" s="1"/>
  <c r="C29" i="14" s="1"/>
  <c r="C30" i="14" s="1"/>
  <c r="C31" i="14" s="1"/>
  <c r="C8" i="5"/>
  <c r="F45" i="5"/>
  <c r="J31" i="14" s="1"/>
  <c r="E45" i="5"/>
  <c r="I31" i="14" s="1"/>
  <c r="D45" i="5"/>
  <c r="H31" i="14" s="1"/>
  <c r="B45" i="5"/>
  <c r="F31" i="14" s="1"/>
  <c r="B4" i="5"/>
  <c r="C7" i="5"/>
  <c r="C6" i="5"/>
  <c r="A2" i="5"/>
  <c r="D6" i="9"/>
  <c r="G45" i="5" l="1"/>
  <c r="K31" i="14" s="1"/>
  <c r="H45" i="5"/>
  <c r="L31" i="14" s="1"/>
  <c r="I45" i="5"/>
  <c r="M31" i="14" s="1"/>
</calcChain>
</file>

<file path=xl/sharedStrings.xml><?xml version="1.0" encoding="utf-8"?>
<sst xmlns="http://schemas.openxmlformats.org/spreadsheetml/2006/main" count="1455" uniqueCount="754">
  <si>
    <t>CoName</t>
  </si>
  <si>
    <t>Territory</t>
  </si>
  <si>
    <t>Statewide</t>
  </si>
  <si>
    <t>Mike Causey</t>
  </si>
  <si>
    <t>Commissioner of Insurance</t>
  </si>
  <si>
    <t>1201 Mail Service Center</t>
  </si>
  <si>
    <t>Actuarial Services Division</t>
  </si>
  <si>
    <t>www.ncdoi.com</t>
  </si>
  <si>
    <t>Raleigh, NC 27699-1201</t>
  </si>
  <si>
    <t>DataCall@ncdoi.gov</t>
  </si>
  <si>
    <t>Subject:</t>
  </si>
  <si>
    <t>Due Date:</t>
  </si>
  <si>
    <t>NORTH CAROLINA DEPARTMENT OF INSURANCE</t>
  </si>
  <si>
    <t>Verification Form</t>
  </si>
  <si>
    <t>Company NAIC Code (5 digits):</t>
  </si>
  <si>
    <t>Company Name:</t>
  </si>
  <si>
    <t>Address (line 1):</t>
  </si>
  <si>
    <t>Address (line 2):</t>
  </si>
  <si>
    <t>City:</t>
  </si>
  <si>
    <t>State (abbreviation, 2 letters):</t>
  </si>
  <si>
    <t>Zip Code:</t>
  </si>
  <si>
    <t>Contact Person:</t>
  </si>
  <si>
    <t>First Name</t>
  </si>
  <si>
    <t>M.I.</t>
  </si>
  <si>
    <t>Last Name</t>
  </si>
  <si>
    <t>Phone Number (123-456-7890):</t>
  </si>
  <si>
    <t>Ext.</t>
  </si>
  <si>
    <t>Email Address:</t>
  </si>
  <si>
    <t>Contact Person's signature</t>
  </si>
  <si>
    <t>Officer / Director / Manager:</t>
  </si>
  <si>
    <t>Kevin Conley</t>
  </si>
  <si>
    <t>Officer, Director, or Manager's signature</t>
  </si>
  <si>
    <t>North Carolina Insurance Department</t>
  </si>
  <si>
    <t>Company NAIC Code:</t>
  </si>
  <si>
    <t>An Insurance Company</t>
  </si>
  <si>
    <t>Including the endorsements related to building?</t>
  </si>
  <si>
    <t>Buildings Only--double check, double check</t>
  </si>
  <si>
    <t>999 Street Blvd</t>
  </si>
  <si>
    <t>PO Box 999</t>
  </si>
  <si>
    <t>Raleigh</t>
  </si>
  <si>
    <t>NC</t>
  </si>
  <si>
    <t>Kevin</t>
  </si>
  <si>
    <t>999-999-9999</t>
  </si>
  <si>
    <t>Conley</t>
  </si>
  <si>
    <t>999-999-9990</t>
  </si>
  <si>
    <t>Kevin.Conley@ISPCompany.com</t>
  </si>
  <si>
    <t>General Instructions:</t>
  </si>
  <si>
    <t>3. Save this excel file after completing inputting.</t>
  </si>
  <si>
    <t>Specific Instructions to Complete the Verification Form</t>
  </si>
  <si>
    <r>
      <t>1. Save this excel file into your local drive and replace "</t>
    </r>
    <r>
      <rPr>
        <b/>
        <sz val="10"/>
        <color indexed="8"/>
        <rFont val="Arial"/>
        <family val="2"/>
      </rPr>
      <t>XXXXX</t>
    </r>
    <r>
      <rPr>
        <sz val="10"/>
        <color indexed="8"/>
        <rFont val="Arial"/>
        <family val="2"/>
      </rPr>
      <t>" in this file name by the five-digit NAIC code</t>
    </r>
  </si>
  <si>
    <r>
      <t xml:space="preserve">   of your company</t>
    </r>
    <r>
      <rPr>
        <sz val="10"/>
        <color rgb="FFC00000"/>
        <rFont val="Arial"/>
        <family val="2"/>
      </rPr>
      <t>.</t>
    </r>
  </si>
  <si>
    <r>
      <t xml:space="preserve">If you have any question or concern, please email to </t>
    </r>
    <r>
      <rPr>
        <b/>
        <sz val="10"/>
        <color indexed="12"/>
        <rFont val="Arial"/>
        <family val="2"/>
      </rPr>
      <t>DataCall@ncdoi.gov</t>
    </r>
  </si>
  <si>
    <t>According to North Carolina General Statutes §58-36-30(b2), the Commissioner shall annually collect</t>
  </si>
  <si>
    <t>N.C.G.S. §58-36-30(b2) - Consent-to-Rate Data</t>
  </si>
  <si>
    <t>CoCode</t>
  </si>
  <si>
    <t>EffPeriod</t>
  </si>
  <si>
    <t>Terr</t>
  </si>
  <si>
    <t>Cov</t>
  </si>
  <si>
    <t>Paul</t>
  </si>
  <si>
    <t>Marciana.Paul@ISPCompany.com</t>
  </si>
  <si>
    <t>Marciana Paul</t>
  </si>
  <si>
    <t>Consent-to-Rate (CTR) Policies - Residential Property (Not More Than 4 Housing Units)</t>
  </si>
  <si>
    <t>Dwelling Fire &amp; EC: only includes the premium of buildings</t>
  </si>
  <si>
    <t>Adress1</t>
  </si>
  <si>
    <t>Address2</t>
  </si>
  <si>
    <t>City</t>
  </si>
  <si>
    <t>State</t>
  </si>
  <si>
    <t>ZipCode</t>
  </si>
  <si>
    <t>ContactFirstName</t>
  </si>
  <si>
    <t>ContactMI</t>
  </si>
  <si>
    <t>ContactLastName</t>
  </si>
  <si>
    <t>ContactPhone</t>
  </si>
  <si>
    <t>ContactExt</t>
  </si>
  <si>
    <t>ContactEmail</t>
  </si>
  <si>
    <t>Coverage A only for HO2, HO3, HO5 and HO8--check with Fred</t>
  </si>
  <si>
    <t>Be sure to inform: Will publish aggregate only; individual cos data are confidential--check w Legal</t>
  </si>
  <si>
    <t>What about the other structures like deck ot fence?</t>
  </si>
  <si>
    <t>data will be published annually and posted on the Department of Insurance Website.</t>
  </si>
  <si>
    <t>Written Period:</t>
  </si>
  <si>
    <t>Excluding watercraft liability</t>
  </si>
  <si>
    <t>Excluding unbrella liability</t>
  </si>
  <si>
    <t>We greatly appreciate your cooperation in this matter.</t>
  </si>
  <si>
    <t>Contact Person and the Company Officer, Director, or Manager whose signatures appear below.</t>
  </si>
  <si>
    <t>HO Owners: It seems Cov A premium include Cov B-E, the optional coverages have itemized premium: would it be less confusing to the companies that using the total premium of the policy if consented vs manual premium?</t>
  </si>
  <si>
    <t>If simple like that, why don’t we want data from Tenants, Condos, Mobile home and Dwelling Fire and EC both building and contents?</t>
  </si>
  <si>
    <t>HO Owners only</t>
  </si>
  <si>
    <t>1) Most significant interms of data and impact to consumers</t>
  </si>
  <si>
    <t>Total premium;</t>
  </si>
  <si>
    <t>1) Since premium of Coverage A , B, C, D and E (Loss of use) together. Company must re-estimate if want to split Coverage A only</t>
  </si>
  <si>
    <t>2) Total premium of policy includes optional coverages; likely, when polcyholders look at the consented premium, they may rethink about optional coverages.</t>
  </si>
  <si>
    <t>3) As of now, the current practices of reporting consented premium is total amount. Keeping this practice may help to minimize the errors, and maximize the accuracy.</t>
  </si>
  <si>
    <t>signature, that acts as a traditional handwritten signature and I</t>
  </si>
  <si>
    <t>In complying with the North Carolina General Statute §58-36-30(b2), the company acknowledges that the</t>
  </si>
  <si>
    <t>information and data provided in this Data Call are true and accurate to the best of the knowledge of the</t>
  </si>
  <si>
    <t>By typing my name, I indicate my consent to use an electronic</t>
  </si>
  <si>
    <t>agree to all the terms of this Verification Form.</t>
  </si>
  <si>
    <t>WrittenPeriod</t>
  </si>
  <si>
    <t># Policies Written</t>
  </si>
  <si>
    <t>Actual Written Premium</t>
  </si>
  <si>
    <t># CTR Policies Written</t>
  </si>
  <si>
    <t>Manual Premium</t>
  </si>
  <si>
    <t>Consented Premium</t>
  </si>
  <si>
    <t>% of CTR Policies of Total Policies</t>
  </si>
  <si>
    <t>% # CTR Policies</t>
  </si>
  <si>
    <t>(8) = [(5)-(4)] / (3)</t>
  </si>
  <si>
    <t>Avg Premium Difference per CTR Policy</t>
  </si>
  <si>
    <t>(6) = (3) / (1)</t>
  </si>
  <si>
    <t>(7) = (5) / (2)</t>
  </si>
  <si>
    <t xml:space="preserve">Total Policies </t>
  </si>
  <si>
    <t>Total CTR Policies</t>
  </si>
  <si>
    <t>% CTR Policy Premium</t>
  </si>
  <si>
    <t>HOOwners</t>
  </si>
  <si>
    <t>01TotPol</t>
  </si>
  <si>
    <t>02TotPolWP</t>
  </si>
  <si>
    <t>03CTRPol</t>
  </si>
  <si>
    <t>04CRTManPrem</t>
  </si>
  <si>
    <t>05CRTConsPrem</t>
  </si>
  <si>
    <t>08AvgDiffPP</t>
  </si>
  <si>
    <t>09DPWAS</t>
  </si>
  <si>
    <t>OfficerFirstName</t>
  </si>
  <si>
    <t>OfficerMI</t>
  </si>
  <si>
    <t>OfficerLastName</t>
  </si>
  <si>
    <t>OfficerPhone</t>
  </si>
  <si>
    <t>OfficerExt</t>
  </si>
  <si>
    <t>OfficerEmail</t>
  </si>
  <si>
    <t xml:space="preserve">    the Contact and the Officer as signatures in the Form.</t>
  </si>
  <si>
    <t>Specific Instructions to Input Data in Worksheet 58-36-30(b2)_HO-Owners</t>
  </si>
  <si>
    <t>3. It is required that the Contact Person and the Officer / Director / Manager sign the Form by typing the names of</t>
  </si>
  <si>
    <t xml:space="preserve">    (1) Total # Policies Written: Total number of all policies that are written in the written period in the territory.</t>
  </si>
  <si>
    <t xml:space="preserve">    (2) Total Actual Premium Written: Sum of actual premiums of all policies that are written in the written period.</t>
  </si>
  <si>
    <t xml:space="preserve">    (3) Total # CTR Policies Written: Number of CTR policies that are written in the written period.</t>
  </si>
  <si>
    <t>consent-to-rate data from insurers who are members of the NC Rate Bureau, and have written homeowners policies</t>
  </si>
  <si>
    <t>under the Rate Bureau jurisdiction in North Carolina for residential real property with not more than four housing units.</t>
  </si>
  <si>
    <t>All individual company data in this data call will be considered proprietary and confidential; only the aggregate</t>
  </si>
  <si>
    <r>
      <t xml:space="preserve">4. Email the completed excel file to us via the email address </t>
    </r>
    <r>
      <rPr>
        <b/>
        <sz val="10"/>
        <color indexed="12"/>
        <rFont val="Arial"/>
        <family val="2"/>
      </rPr>
      <t>DataCall@ncdoi.gov</t>
    </r>
    <r>
      <rPr>
        <sz val="10"/>
        <color indexed="8"/>
        <rFont val="Arial"/>
        <family val="2"/>
      </rPr>
      <t xml:space="preserve"> with the subject</t>
    </r>
  </si>
  <si>
    <t>(11): (10) / (9)</t>
  </si>
  <si>
    <t>10ASDiffAmt</t>
  </si>
  <si>
    <t>(10): Statewide(2) - (9)</t>
  </si>
  <si>
    <t>(9) Annual Statement, Statutory Page 14, Line 4, Homeowners multiple peril, Direct premiums written:</t>
  </si>
  <si>
    <t xml:space="preserve">        written.</t>
  </si>
  <si>
    <t>06PctgCTRPol</t>
  </si>
  <si>
    <t>07PctgCTRPrem</t>
  </si>
  <si>
    <t>10PctgASDiff</t>
  </si>
  <si>
    <t>Jan 1, 2019 - Dec 31, 2019</t>
  </si>
  <si>
    <t>Owners Forms (All Forms Excluding HO4 and HO6)</t>
  </si>
  <si>
    <t>Jan 1, 2018 - Dec 31, 2018</t>
  </si>
  <si>
    <t>Affiliated FM Insurance Company</t>
  </si>
  <si>
    <t>270 Central Avenue</t>
  </si>
  <si>
    <t xml:space="preserve"> </t>
  </si>
  <si>
    <t>Johnston</t>
  </si>
  <si>
    <t>RI</t>
  </si>
  <si>
    <t>Sandra</t>
  </si>
  <si>
    <t>L</t>
  </si>
  <si>
    <t>Hulton</t>
  </si>
  <si>
    <t>401-415-1849</t>
  </si>
  <si>
    <t>Sandra.Hulton@fmglobal.com</t>
  </si>
  <si>
    <t>Robert</t>
  </si>
  <si>
    <t>Plachy</t>
  </si>
  <si>
    <t>401-415-1869</t>
  </si>
  <si>
    <t>Robert.Plachy@fmglobal.com</t>
  </si>
  <si>
    <t>The Cincinnati Insurance Company</t>
  </si>
  <si>
    <t>6200 S Gilmore Rd</t>
  </si>
  <si>
    <t>Fairfield</t>
  </si>
  <si>
    <t>OH</t>
  </si>
  <si>
    <t>Elizabeth</t>
  </si>
  <si>
    <t>K</t>
  </si>
  <si>
    <t>Owens</t>
  </si>
  <si>
    <t>513-603-5590</t>
  </si>
  <si>
    <t>kay_owens@cinfin.com</t>
  </si>
  <si>
    <t>Bob</t>
  </si>
  <si>
    <t>Bernard</t>
  </si>
  <si>
    <t>513-870-2670</t>
  </si>
  <si>
    <t>bob_bernard@cinfin.com</t>
  </si>
  <si>
    <t>Universal North America Insurance Company</t>
  </si>
  <si>
    <t>101 Paramount Drive</t>
  </si>
  <si>
    <t>Suite 220</t>
  </si>
  <si>
    <t>Sarasota</t>
  </si>
  <si>
    <t>FL</t>
  </si>
  <si>
    <t>Ryan</t>
  </si>
  <si>
    <t>Kenkel</t>
  </si>
  <si>
    <t>941-378-8851</t>
  </si>
  <si>
    <t>rkenkel@uihna.com</t>
  </si>
  <si>
    <t>Rachel</t>
  </si>
  <si>
    <t>Schwegel</t>
  </si>
  <si>
    <t>rschwegel@uihna.com</t>
  </si>
  <si>
    <t>Universal Property &amp; Casualty Insurance Company</t>
  </si>
  <si>
    <t>1110 W Commercial Blvd</t>
  </si>
  <si>
    <t xml:space="preserve">Fort Lauderdale </t>
  </si>
  <si>
    <t xml:space="preserve">Dania </t>
  </si>
  <si>
    <t>Arnodo</t>
  </si>
  <si>
    <t>954-958-1200</t>
  </si>
  <si>
    <t>regcompliance@universalproperty.com</t>
  </si>
  <si>
    <t xml:space="preserve">Frank </t>
  </si>
  <si>
    <t>Wilcox</t>
  </si>
  <si>
    <t>Regcompliance@universalproperty.com</t>
  </si>
  <si>
    <t>American Strategic Insurance Corp</t>
  </si>
  <si>
    <t>1 ASI Way N</t>
  </si>
  <si>
    <t>Saint Petersburg</t>
  </si>
  <si>
    <t xml:space="preserve">Nicole </t>
  </si>
  <si>
    <t>Carter</t>
  </si>
  <si>
    <t>866-274-5677</t>
  </si>
  <si>
    <t>ncarter@asicorp.org</t>
  </si>
  <si>
    <t>Sara</t>
  </si>
  <si>
    <t>Baylock</t>
  </si>
  <si>
    <t>sbaylock@asicorp.org</t>
  </si>
  <si>
    <t>Jan 1, 2018-Dec 31, 2018</t>
  </si>
  <si>
    <t>First Protective Insurance Company</t>
  </si>
  <si>
    <t>500 International Parkway</t>
  </si>
  <si>
    <t>Lake Mary</t>
  </si>
  <si>
    <t>Diana</t>
  </si>
  <si>
    <t>Bell</t>
  </si>
  <si>
    <t>407-524-4444</t>
  </si>
  <si>
    <t>dbell@flhi.com</t>
  </si>
  <si>
    <t>Benjamin</t>
  </si>
  <si>
    <t>Treuil</t>
  </si>
  <si>
    <t>btreuil@flhi.com</t>
  </si>
  <si>
    <t>Kemper Independence Insurance Company</t>
  </si>
  <si>
    <t>12926 Gran Bay Parkway West</t>
  </si>
  <si>
    <t>Jacksonville</t>
  </si>
  <si>
    <t>Teresa</t>
  </si>
  <si>
    <t>Parks</t>
  </si>
  <si>
    <t>630-861-2974</t>
  </si>
  <si>
    <t>tparks@kemper.com</t>
  </si>
  <si>
    <t>John</t>
  </si>
  <si>
    <t>Crowley</t>
  </si>
  <si>
    <t>570-496-2151</t>
  </si>
  <si>
    <t>jcrowley@kemper.com</t>
  </si>
  <si>
    <t>UPC Insurance</t>
  </si>
  <si>
    <t>800 2nd Avenue S.</t>
  </si>
  <si>
    <t>St. Petersburg</t>
  </si>
  <si>
    <t>Jay-Yun</t>
  </si>
  <si>
    <t>Wang</t>
  </si>
  <si>
    <t>727-895-7737</t>
  </si>
  <si>
    <t>jwang@upcinsurance.com</t>
  </si>
  <si>
    <t>thare@upcinsurance.com</t>
  </si>
  <si>
    <t>Foremost Insurance Company  Grand Rapids, Michigan</t>
  </si>
  <si>
    <t>P.O. Box 2450</t>
  </si>
  <si>
    <t>Grand Rapids</t>
  </si>
  <si>
    <t>MI</t>
  </si>
  <si>
    <t>Ashley</t>
  </si>
  <si>
    <t>Tizabi</t>
  </si>
  <si>
    <t>818-874-1544</t>
  </si>
  <si>
    <t>customerexperience@farmersinsurance.com</t>
  </si>
  <si>
    <t>Victoria</t>
  </si>
  <si>
    <t>McCarthy</t>
  </si>
  <si>
    <t>818-965-0433</t>
  </si>
  <si>
    <t xml:space="preserve">Republic Franklin Insurance </t>
  </si>
  <si>
    <t>180 Genesee Street</t>
  </si>
  <si>
    <t>New Hartford</t>
  </si>
  <si>
    <t>NY</t>
  </si>
  <si>
    <t xml:space="preserve">Amy </t>
  </si>
  <si>
    <t>Mulvana</t>
  </si>
  <si>
    <t>315-734-2219</t>
  </si>
  <si>
    <t>amy.mulvana@uticanational.com</t>
  </si>
  <si>
    <t xml:space="preserve">Joann </t>
  </si>
  <si>
    <t>Lallier</t>
  </si>
  <si>
    <t>315-734-2911</t>
  </si>
  <si>
    <t>joann.lallier@uticanational.com</t>
  </si>
  <si>
    <t>The Members Insurance Company</t>
  </si>
  <si>
    <t>6600 AAA Drive</t>
  </si>
  <si>
    <t>Charlotte</t>
  </si>
  <si>
    <t>Jason</t>
  </si>
  <si>
    <t>M</t>
  </si>
  <si>
    <t>Ivers</t>
  </si>
  <si>
    <t>704-569-3600</t>
  </si>
  <si>
    <t>JMIvers@aaacarolinas.com</t>
  </si>
  <si>
    <t>Privilege Underwriters Reciprocal Exchange</t>
  </si>
  <si>
    <t>44 South Broadway</t>
  </si>
  <si>
    <t>Suite 301</t>
  </si>
  <si>
    <t>White Plains</t>
  </si>
  <si>
    <t>Bryan</t>
  </si>
  <si>
    <t>Novak</t>
  </si>
  <si>
    <t>312-796-0337</t>
  </si>
  <si>
    <t>bnovak@pureinsurance.com</t>
  </si>
  <si>
    <t>Mary Frances</t>
  </si>
  <si>
    <t>Phelan</t>
  </si>
  <si>
    <t>312-924-0621</t>
  </si>
  <si>
    <t>mphelan@pureinsurance.com</t>
  </si>
  <si>
    <t>RLI Insurance Company</t>
  </si>
  <si>
    <t>9025 N. Lindbergh Dr.</t>
  </si>
  <si>
    <t>Peoria</t>
  </si>
  <si>
    <t>IL</t>
  </si>
  <si>
    <t>Bradley</t>
  </si>
  <si>
    <t>J.</t>
  </si>
  <si>
    <t>Bernier</t>
  </si>
  <si>
    <t>309-692-1000</t>
  </si>
  <si>
    <t>Brad.Bernier@rlicorp.com</t>
  </si>
  <si>
    <t>Tom</t>
  </si>
  <si>
    <t>Drucker</t>
  </si>
  <si>
    <t>Tom.Drucker@rlicorp.com</t>
  </si>
  <si>
    <t>Lighthouse Property Insurance Corporation</t>
  </si>
  <si>
    <t>5545 S. Orange Ave</t>
  </si>
  <si>
    <t>Orlando</t>
  </si>
  <si>
    <t>Sidney</t>
  </si>
  <si>
    <t>Bright</t>
  </si>
  <si>
    <t>321 710-3160</t>
  </si>
  <si>
    <t>sbright@lhmgt.com</t>
  </si>
  <si>
    <t xml:space="preserve">Scot </t>
  </si>
  <si>
    <t>E</t>
  </si>
  <si>
    <t>Moore</t>
  </si>
  <si>
    <t>407-374-2219</t>
  </si>
  <si>
    <t>smoore@lhmgt.com</t>
  </si>
  <si>
    <t>Homesite Insurance Company of the Midwest</t>
  </si>
  <si>
    <t>1 Federal St</t>
  </si>
  <si>
    <t>Fourth Floor</t>
  </si>
  <si>
    <t>Boston</t>
  </si>
  <si>
    <t>MA</t>
  </si>
  <si>
    <t>Lauren</t>
  </si>
  <si>
    <t>Johnson</t>
  </si>
  <si>
    <t>617-893-1492</t>
  </si>
  <si>
    <t>lauren.johnson@homesite.com</t>
  </si>
  <si>
    <t>Marc-Andre</t>
  </si>
  <si>
    <t>Lebeau</t>
  </si>
  <si>
    <t>617-832-1855</t>
  </si>
  <si>
    <t>marc-andre.leabeau@homesite.com</t>
  </si>
  <si>
    <t>First Community Insurance Company</t>
  </si>
  <si>
    <t>11101 Roosevelt Blvd N</t>
  </si>
  <si>
    <t>Pamela</t>
  </si>
  <si>
    <t>Audet</t>
  </si>
  <si>
    <t>800-627-0000</t>
  </si>
  <si>
    <t>compliance@bankersinsurance.com</t>
  </si>
  <si>
    <t>Ron</t>
  </si>
  <si>
    <t>Metzler</t>
  </si>
  <si>
    <t>800-627-000</t>
  </si>
  <si>
    <t>Ron.Metzler@BankersFinancialCorp.com</t>
  </si>
  <si>
    <t>Harleysville Mutual Insurance Company</t>
  </si>
  <si>
    <t>355 Maple Avenue</t>
  </si>
  <si>
    <t/>
  </si>
  <si>
    <t>Harleysville</t>
  </si>
  <si>
    <t>PA</t>
  </si>
  <si>
    <t>Debra</t>
  </si>
  <si>
    <t>Mitchell</t>
  </si>
  <si>
    <t>215-256-5454</t>
  </si>
  <si>
    <t>debra.mitchell@nationwide.com</t>
  </si>
  <si>
    <t>Michael</t>
  </si>
  <si>
    <t>Barlow</t>
  </si>
  <si>
    <t>215-256-5221</t>
  </si>
  <si>
    <t>mbarlow@nationwide.com</t>
  </si>
  <si>
    <t>HERITAGE PROPERTY &amp; CASUALTY INS CO</t>
  </si>
  <si>
    <t>2600 McCormick Drive</t>
  </si>
  <si>
    <t>Suite 300</t>
  </si>
  <si>
    <t>Clearwater</t>
  </si>
  <si>
    <t>Sarah E Hoagland</t>
  </si>
  <si>
    <t>727-362-7263</t>
  </si>
  <si>
    <t>shoagland@heritagepci.com</t>
  </si>
  <si>
    <t>Sharon A Binnum</t>
  </si>
  <si>
    <t>727-362-7020</t>
  </si>
  <si>
    <t>sbinnun@heritagepci.com</t>
  </si>
  <si>
    <t>NGM Insurance Company</t>
  </si>
  <si>
    <t>55 West Street</t>
  </si>
  <si>
    <t>Keene</t>
  </si>
  <si>
    <t>NH</t>
  </si>
  <si>
    <t>Jane</t>
  </si>
  <si>
    <t>Hutchins</t>
  </si>
  <si>
    <t>603-358-1484</t>
  </si>
  <si>
    <t>Dmsmgmtregs@msagroup.com</t>
  </si>
  <si>
    <t>NC Farm Bureau Mutual Ins Co, Inc.</t>
  </si>
  <si>
    <t>5301 Glenwood Avenue</t>
  </si>
  <si>
    <t>Rich</t>
  </si>
  <si>
    <t>Phillips</t>
  </si>
  <si>
    <t>919-420-0863</t>
  </si>
  <si>
    <t>rich.phillips@ncfbins.com</t>
  </si>
  <si>
    <t>Roger</t>
  </si>
  <si>
    <t>Batdorff</t>
  </si>
  <si>
    <t>919-782-1705</t>
  </si>
  <si>
    <t>roger.batdorff@ncfbins.com</t>
  </si>
  <si>
    <t>Pennsylvania National Mutual Casualty Insurance Company</t>
  </si>
  <si>
    <t>2 North Second St</t>
  </si>
  <si>
    <t>Harrisburg</t>
  </si>
  <si>
    <t>Rogers</t>
  </si>
  <si>
    <t>717-234-4941</t>
  </si>
  <si>
    <t>rrogers@pnat.com</t>
  </si>
  <si>
    <t>Justin</t>
  </si>
  <si>
    <t>Hays</t>
  </si>
  <si>
    <t>jhays@pnat.com</t>
  </si>
  <si>
    <t>Unitrin Auto and Home Insurance Company</t>
  </si>
  <si>
    <t>Stillwater Property and Casualty Insurance Co</t>
  </si>
  <si>
    <t>P.O. Box 45126</t>
  </si>
  <si>
    <t>Chris</t>
  </si>
  <si>
    <t>Blum</t>
  </si>
  <si>
    <t>904-997-7379</t>
  </si>
  <si>
    <t>Chris.Blum@Stillwater.com</t>
  </si>
  <si>
    <t>Sarah</t>
  </si>
  <si>
    <t>Austin</t>
  </si>
  <si>
    <t>904-997-76341</t>
  </si>
  <si>
    <t>Sarah.Austin@Stillwater.com</t>
  </si>
  <si>
    <t>Homesite Insurance Company</t>
  </si>
  <si>
    <t>Bankers Standard Insurance Company</t>
  </si>
  <si>
    <t>202 Hall's Mill Road</t>
  </si>
  <si>
    <t>Whitehouse Station</t>
  </si>
  <si>
    <t>NJ</t>
  </si>
  <si>
    <t>08889</t>
  </si>
  <si>
    <t>Brenda</t>
  </si>
  <si>
    <t>Balboni</t>
  </si>
  <si>
    <t>908-572-2810</t>
  </si>
  <si>
    <t>brenda@chubb.com</t>
  </si>
  <si>
    <t xml:space="preserve">Denise </t>
  </si>
  <si>
    <t>Abels</t>
  </si>
  <si>
    <t>908-572-2703</t>
  </si>
  <si>
    <t>Denise.Abels@chubb.com</t>
  </si>
  <si>
    <t>USAA General Indemnity Company</t>
  </si>
  <si>
    <t>9800 Fredericksburg Rd</t>
  </si>
  <si>
    <t>San Antonio</t>
  </si>
  <si>
    <t>TX</t>
  </si>
  <si>
    <t>Jill</t>
  </si>
  <si>
    <t>Witherspoon</t>
  </si>
  <si>
    <t>210-913-2568</t>
  </si>
  <si>
    <t>N/A</t>
  </si>
  <si>
    <t>jill.witherspoon@usaa.com</t>
  </si>
  <si>
    <t>James Bialorucki</t>
  </si>
  <si>
    <t>210-456-5898</t>
  </si>
  <si>
    <t>james.bialorucki@usaa.com</t>
  </si>
  <si>
    <t>Auto Insurance Company</t>
  </si>
  <si>
    <t>6101 Anacapri Blvd</t>
  </si>
  <si>
    <t>Lansing</t>
  </si>
  <si>
    <t>Jodi</t>
  </si>
  <si>
    <t>Arbour</t>
  </si>
  <si>
    <t>517-323-1201</t>
  </si>
  <si>
    <t>Arbour.Jodi@aoins.com</t>
  </si>
  <si>
    <t>Bruce</t>
  </si>
  <si>
    <t>Fisher</t>
  </si>
  <si>
    <t>Fisher.Bruce@aoins.com</t>
  </si>
  <si>
    <t>Travelers Casualty and Surety Company</t>
  </si>
  <si>
    <t>1 Tower Square</t>
  </si>
  <si>
    <t>Hartford</t>
  </si>
  <si>
    <t>CT</t>
  </si>
  <si>
    <t>06183</t>
  </si>
  <si>
    <t>Wendel</t>
  </si>
  <si>
    <t>Ridley</t>
  </si>
  <si>
    <t>860-277-4933</t>
  </si>
  <si>
    <t>NA</t>
  </si>
  <si>
    <t>WRIDLEY@travelers.com</t>
  </si>
  <si>
    <t>Kirsten</t>
  </si>
  <si>
    <t>Forbes</t>
  </si>
  <si>
    <t>813-357-7358</t>
  </si>
  <si>
    <t>KFORBES@travelers.com</t>
  </si>
  <si>
    <t>The Automobile Insurance Company of Hartford, Connecticut</t>
  </si>
  <si>
    <t>The Standard Fire Insurance Company</t>
  </si>
  <si>
    <t>AMCO Insurance Company</t>
  </si>
  <si>
    <t>One Nationwide Plaza FSSC RR</t>
  </si>
  <si>
    <t>Columbus</t>
  </si>
  <si>
    <t>Art</t>
  </si>
  <si>
    <t>McKinley</t>
  </si>
  <si>
    <t>614-677-7005</t>
  </si>
  <si>
    <t>mckinla@nationwide.com</t>
  </si>
  <si>
    <t>Matt</t>
  </si>
  <si>
    <t>Folk</t>
  </si>
  <si>
    <t>614-249-8519</t>
  </si>
  <si>
    <t>folkm1@nationwide.com</t>
  </si>
  <si>
    <t>Allstate Insurance Company</t>
  </si>
  <si>
    <t>3075 Sanders Road, Suite H2W</t>
  </si>
  <si>
    <t>NORTHBROOK</t>
  </si>
  <si>
    <t>Jennifer</t>
  </si>
  <si>
    <t>Olson</t>
  </si>
  <si>
    <t>847-402-5617</t>
  </si>
  <si>
    <t>LawDataCall@Allstate.com</t>
  </si>
  <si>
    <t>Anita</t>
  </si>
  <si>
    <t>847-402-6076</t>
  </si>
  <si>
    <t>Anita.Johnson@Allstate.com</t>
  </si>
  <si>
    <t>Allstate Indemnity Company</t>
  </si>
  <si>
    <t>Northbrook</t>
  </si>
  <si>
    <t>AIG Property Casualty Company</t>
  </si>
  <si>
    <t>175 Water Street</t>
  </si>
  <si>
    <t>18th Floor</t>
  </si>
  <si>
    <t>New York</t>
  </si>
  <si>
    <t>Kathy</t>
  </si>
  <si>
    <t>Ricard</t>
  </si>
  <si>
    <t>302-743-0138</t>
  </si>
  <si>
    <t>kathy.ricard@aig.com</t>
  </si>
  <si>
    <t>Neuwirth</t>
  </si>
  <si>
    <t>908-679-2674</t>
  </si>
  <si>
    <t>michael.neuwirth@iag.com</t>
  </si>
  <si>
    <t>American Reliable Insurance Company</t>
  </si>
  <si>
    <t>8667 E Hartford Dr #225</t>
  </si>
  <si>
    <t>Scottsdale</t>
  </si>
  <si>
    <t>AZ</t>
  </si>
  <si>
    <t>Rowdy</t>
  </si>
  <si>
    <t>480-337-1694</t>
  </si>
  <si>
    <t>rowens@global-indemnity.com</t>
  </si>
  <si>
    <t>James</t>
  </si>
  <si>
    <t>Jarvie</t>
  </si>
  <si>
    <t>610-660-5409</t>
  </si>
  <si>
    <t>jjarvie@global-indemnity.com</t>
  </si>
  <si>
    <t>Amica Mutual Insurance Company</t>
  </si>
  <si>
    <t>10 Amica Blvd</t>
  </si>
  <si>
    <t>Lincoln</t>
  </si>
  <si>
    <t>Zito</t>
  </si>
  <si>
    <t>Medeiros</t>
  </si>
  <si>
    <t>800-242-6422</t>
  </si>
  <si>
    <t>stat@amica.com</t>
  </si>
  <si>
    <t>Thomas</t>
  </si>
  <si>
    <t>Goodale</t>
  </si>
  <si>
    <t>TGOODALE@AMICA.COM</t>
  </si>
  <si>
    <t xml:space="preserve">Central Mutual Insurance Company </t>
  </si>
  <si>
    <t xml:space="preserve">800 S Washington St </t>
  </si>
  <si>
    <t>Van Wert</t>
  </si>
  <si>
    <t xml:space="preserve">Gloria </t>
  </si>
  <si>
    <t>J</t>
  </si>
  <si>
    <t xml:space="preserve">Tumblin </t>
  </si>
  <si>
    <t>419-238-5551</t>
  </si>
  <si>
    <t xml:space="preserve">gtumblin@central-insurance.com </t>
  </si>
  <si>
    <t xml:space="preserve">Michael </t>
  </si>
  <si>
    <t xml:space="preserve">Guth </t>
  </si>
  <si>
    <t xml:space="preserve">mguth@central-insurance.com </t>
  </si>
  <si>
    <t>Federal Insurance Company</t>
  </si>
  <si>
    <t>Denise</t>
  </si>
  <si>
    <t>Pacific Indemnity Insurance Company</t>
  </si>
  <si>
    <t>denise.abels@chubb.com</t>
  </si>
  <si>
    <t>Vigilant</t>
  </si>
  <si>
    <t>Garrison Property and Casualty Insurance Company</t>
  </si>
  <si>
    <t xml:space="preserve">Christine </t>
  </si>
  <si>
    <t>Testaverde</t>
  </si>
  <si>
    <t>1-800-227-2757</t>
  </si>
  <si>
    <t>Chris.Testaverde@electricinsurance.com</t>
  </si>
  <si>
    <t>Fiorita</t>
  </si>
  <si>
    <t>Jennifer.Fiorita@electricinsurance.com</t>
  </si>
  <si>
    <t>Grain Dealers Mutual Insurance Company</t>
  </si>
  <si>
    <t>HutchinJ@msagroup.com</t>
  </si>
  <si>
    <t xml:space="preserve">Jeff </t>
  </si>
  <si>
    <t>Matthews</t>
  </si>
  <si>
    <t>603-358-1755</t>
  </si>
  <si>
    <t>MatthewJ@msagroup.com</t>
  </si>
  <si>
    <t>The Hanover Insurance Co.</t>
  </si>
  <si>
    <t>440 Lincoln St.</t>
  </si>
  <si>
    <t>Worcester</t>
  </si>
  <si>
    <t>01653</t>
  </si>
  <si>
    <t>Gregory</t>
  </si>
  <si>
    <t>Pelletier</t>
  </si>
  <si>
    <t>508-855-4827</t>
  </si>
  <si>
    <t>grpelletier@hanover.com</t>
  </si>
  <si>
    <t>Kathleen</t>
  </si>
  <si>
    <t>Rudolph</t>
  </si>
  <si>
    <t>508-855-2748</t>
  </si>
  <si>
    <t>krudolph@hanover.com</t>
  </si>
  <si>
    <t>Massachusetts Bay Insurance Co</t>
  </si>
  <si>
    <t>Hartford Accident &amp; Indemnity Company</t>
  </si>
  <si>
    <t>One Hartford Plaza</t>
  </si>
  <si>
    <t>Leigh Ann</t>
  </si>
  <si>
    <t>Butler</t>
  </si>
  <si>
    <t>860-547-9915</t>
  </si>
  <si>
    <t>Leigh.Homan@thehartford.com</t>
  </si>
  <si>
    <t>Daniel</t>
  </si>
  <si>
    <t>P</t>
  </si>
  <si>
    <t>Post</t>
  </si>
  <si>
    <t>860-547-2429</t>
  </si>
  <si>
    <t>Daniel.Post@thehartford.com</t>
  </si>
  <si>
    <t>Horace Mann Insurance Company</t>
  </si>
  <si>
    <t>1 Horace Mann Plaza</t>
  </si>
  <si>
    <t>Springfield</t>
  </si>
  <si>
    <t>Tony</t>
  </si>
  <si>
    <t>Mattera</t>
  </si>
  <si>
    <t>217-788-5113</t>
  </si>
  <si>
    <t>Tony.Mattera@horacemann.com</t>
  </si>
  <si>
    <t>Brad</t>
  </si>
  <si>
    <t>Melton</t>
  </si>
  <si>
    <t>217-535-7292</t>
  </si>
  <si>
    <t>Brad.Melton@horacemann.com</t>
  </si>
  <si>
    <t>Teachers Insurance Company</t>
  </si>
  <si>
    <t>Horace Mann Property &amp; Casualty Insurance Company</t>
  </si>
  <si>
    <t>Liberty Mutual Fire Insurance Company</t>
  </si>
  <si>
    <t>150 Liberty Way</t>
  </si>
  <si>
    <t>Dover</t>
  </si>
  <si>
    <t>Loren</t>
  </si>
  <si>
    <t>Oneil</t>
  </si>
  <si>
    <t>603-245-4912</t>
  </si>
  <si>
    <t>David</t>
  </si>
  <si>
    <t>Wooler</t>
  </si>
  <si>
    <t>857-224-2584</t>
  </si>
  <si>
    <t>David.Wooler@LibertyMutual.com</t>
  </si>
  <si>
    <t>Nationwide General Insurance Company</t>
  </si>
  <si>
    <t>Nationwide Mutual Fire Insurance Company</t>
  </si>
  <si>
    <t>Nationwide Mutual Insurance Company</t>
  </si>
  <si>
    <t>Spinnaker Insurance Company</t>
  </si>
  <si>
    <t>221 Main Street</t>
  </si>
  <si>
    <t>Suite 2</t>
  </si>
  <si>
    <t>Chester</t>
  </si>
  <si>
    <t>Nicholas</t>
  </si>
  <si>
    <t>Scott</t>
  </si>
  <si>
    <t>908-955-3008</t>
  </si>
  <si>
    <t>nscott@spinnakerins.com</t>
  </si>
  <si>
    <t>T.</t>
  </si>
  <si>
    <t>Safeco Insurance Company of America</t>
  </si>
  <si>
    <t>157 Berkeley Street</t>
  </si>
  <si>
    <t>02116</t>
  </si>
  <si>
    <t>Leslie</t>
  </si>
  <si>
    <t>McMahan</t>
  </si>
  <si>
    <t>206-664-9706</t>
  </si>
  <si>
    <t>FCCDataCallReporting@LibertyMutual.com</t>
  </si>
  <si>
    <t>Ericka</t>
  </si>
  <si>
    <t>Solares</t>
  </si>
  <si>
    <t>857-224-2766</t>
  </si>
  <si>
    <t>State Auto Property &amp; Casualty Insurance Company</t>
  </si>
  <si>
    <t>1300 Woodland Ave</t>
  </si>
  <si>
    <t>PO Box 66150</t>
  </si>
  <si>
    <t>West Des Moines</t>
  </si>
  <si>
    <t>IA</t>
  </si>
  <si>
    <t>50265-0150</t>
  </si>
  <si>
    <t>Pack</t>
  </si>
  <si>
    <t>614-917-5608</t>
  </si>
  <si>
    <t>bryan.pack@stateauto.com</t>
  </si>
  <si>
    <t>Jon</t>
  </si>
  <si>
    <t>G</t>
  </si>
  <si>
    <t>Eshelman</t>
  </si>
  <si>
    <t>614-917-4592</t>
  </si>
  <si>
    <t>Jon.Eshelman@StateAuto.com</t>
  </si>
  <si>
    <t>State Automobile Mutual Insurance Company</t>
  </si>
  <si>
    <t>518 E. Broad Street</t>
  </si>
  <si>
    <t>PO Box 182822</t>
  </si>
  <si>
    <t>Jon.Eshelman@stateauto.com</t>
  </si>
  <si>
    <t>State Farm Fire and Casualty Company</t>
  </si>
  <si>
    <t>One State Farm Plaza, D-2</t>
  </si>
  <si>
    <t>Bloomington</t>
  </si>
  <si>
    <t xml:space="preserve">Rhonda </t>
  </si>
  <si>
    <t>Saulcy</t>
  </si>
  <si>
    <t>309-766-1971</t>
  </si>
  <si>
    <t>home.acct-dmsint.137l00@statefarm.com</t>
  </si>
  <si>
    <t xml:space="preserve">Zach </t>
  </si>
  <si>
    <t>Sancken</t>
  </si>
  <si>
    <t>309-763-0895</t>
  </si>
  <si>
    <t>Metropolitan Direct Property and Casualty Insurance Company</t>
  </si>
  <si>
    <t>P.O. Box 350</t>
  </si>
  <si>
    <t>700 Quaker Lane</t>
  </si>
  <si>
    <t>Warwick</t>
  </si>
  <si>
    <t>02887-0350</t>
  </si>
  <si>
    <t>E.</t>
  </si>
  <si>
    <t>Richard</t>
  </si>
  <si>
    <t>401-827-2926</t>
  </si>
  <si>
    <t>trichard@metlife.com</t>
  </si>
  <si>
    <t>Dean</t>
  </si>
  <si>
    <t>Vescera</t>
  </si>
  <si>
    <t>401-827-2998</t>
  </si>
  <si>
    <t>dvescera@metlife.com</t>
  </si>
  <si>
    <t>The Charter Oak Fire Insurance Company</t>
  </si>
  <si>
    <t>The Phoenix Insurance Company</t>
  </si>
  <si>
    <t>The Travelers Indemnity Company</t>
  </si>
  <si>
    <t>The Travelers Indemnity Company of America</t>
  </si>
  <si>
    <t>ESURANCE INSURANCE COMPANY</t>
  </si>
  <si>
    <t>650 DAVIS STREET</t>
  </si>
  <si>
    <t>SAN FRANCISCO</t>
  </si>
  <si>
    <t>CA</t>
  </si>
  <si>
    <t>ANTHONY</t>
  </si>
  <si>
    <t>TO</t>
  </si>
  <si>
    <t>DATACALLS@ESURANCE.COM</t>
  </si>
  <si>
    <t>MONA</t>
  </si>
  <si>
    <t>MEDINA</t>
  </si>
  <si>
    <t>United Services Automobile Association</t>
  </si>
  <si>
    <t>USAA Casualty Insurance Company</t>
  </si>
  <si>
    <t xml:space="preserve">Utica Mutual Insurance </t>
  </si>
  <si>
    <t xml:space="preserve">Graphic Arts Mutual Insurance </t>
  </si>
  <si>
    <t>Erie Insurance Company</t>
  </si>
  <si>
    <t>100 Erie Insurance Place</t>
  </si>
  <si>
    <t>Erie</t>
  </si>
  <si>
    <t>Darrin</t>
  </si>
  <si>
    <t>Birtciel</t>
  </si>
  <si>
    <t>814-870-2591</t>
  </si>
  <si>
    <t>Darrin.Birtciel@erieinsurance.com</t>
  </si>
  <si>
    <t>Jacob</t>
  </si>
  <si>
    <t>Robertson</t>
  </si>
  <si>
    <t>814-870-6429</t>
  </si>
  <si>
    <t>Jacob.Robertson@erieinsurance.com</t>
  </si>
  <si>
    <t>Erie Insurance Exchange</t>
  </si>
  <si>
    <t>Metropolitan Property and Casualty Insurance Company</t>
  </si>
  <si>
    <t>Markel American Insurance Company</t>
  </si>
  <si>
    <t>N14 W 23800 Stone Ridge Drive, Ste 300</t>
  </si>
  <si>
    <t>Pewaukee</t>
  </si>
  <si>
    <t>WI</t>
  </si>
  <si>
    <t xml:space="preserve">53072-0906 </t>
  </si>
  <si>
    <t>Erik</t>
  </si>
  <si>
    <t>Dahlberg</t>
  </si>
  <si>
    <t>(262) 548-9880</t>
  </si>
  <si>
    <t>23-3428</t>
  </si>
  <si>
    <t>edahlberg@MarkelCorp.com</t>
  </si>
  <si>
    <t>Lisa</t>
  </si>
  <si>
    <t>M.</t>
  </si>
  <si>
    <t>Schuppner</t>
  </si>
  <si>
    <t>23-3207</t>
  </si>
  <si>
    <t>Lisa.Schuppner@Markel.com</t>
  </si>
  <si>
    <t>IDS Property Casualty Insurance Company</t>
  </si>
  <si>
    <t>3500 Packerland Drive</t>
  </si>
  <si>
    <t>De Pere</t>
  </si>
  <si>
    <t>Miya</t>
  </si>
  <si>
    <t>Reichwald</t>
  </si>
  <si>
    <t>920-330-5372</t>
  </si>
  <si>
    <t>miya.m.reichwald@ampf.com</t>
  </si>
  <si>
    <t xml:space="preserve">M.  </t>
  </si>
  <si>
    <t>Hartford Casualty Insurance Company</t>
  </si>
  <si>
    <t>Twin City Insurance Company</t>
  </si>
  <si>
    <t>Hartford Underwriters Insurance Company</t>
  </si>
  <si>
    <t>Owners Insurance Company</t>
  </si>
  <si>
    <t>Universal Insurance Company</t>
  </si>
  <si>
    <t>Aegis Security Insurance Company</t>
  </si>
  <si>
    <t>4507 North Front Street</t>
  </si>
  <si>
    <t>Suite 200</t>
  </si>
  <si>
    <t>Anna</t>
  </si>
  <si>
    <t>Alegre</t>
  </si>
  <si>
    <t>858-291-1831</t>
  </si>
  <si>
    <t>aalegre@k2ins.com</t>
  </si>
  <si>
    <t>McPherson</t>
  </si>
  <si>
    <t>717-409-3023</t>
  </si>
  <si>
    <t>dmcpherson@k2ins.com</t>
  </si>
  <si>
    <t>Harleysville Preferred Insurance Company</t>
  </si>
  <si>
    <t>Hanover American Insurance Co.</t>
  </si>
  <si>
    <t xml:space="preserve">Travelers Personal Security Insurance Company </t>
  </si>
  <si>
    <t>Service Insurance Company</t>
  </si>
  <si>
    <t>702 Oberlin Rd.</t>
  </si>
  <si>
    <t>Vincent</t>
  </si>
  <si>
    <t>Bailey</t>
  </si>
  <si>
    <t>919-747-6082</t>
  </si>
  <si>
    <t>vincent.bailey@iatinsurance.com</t>
  </si>
  <si>
    <t>Scott Bowen</t>
  </si>
  <si>
    <t>919-573-1653</t>
  </si>
  <si>
    <t>scott.bowen@iatinsurance.com</t>
  </si>
  <si>
    <t>Hartford Insurance Co. of the Midwest</t>
  </si>
  <si>
    <t>Progressive Southeaster Insurance Company</t>
  </si>
  <si>
    <t>6300 Wilson Mills Road</t>
  </si>
  <si>
    <t>W33</t>
  </si>
  <si>
    <t xml:space="preserve">Cleveland </t>
  </si>
  <si>
    <t>44143-2182</t>
  </si>
  <si>
    <t>Economy Premier Assurance Company</t>
  </si>
  <si>
    <t>Unitrin Safeguard Insurance Company</t>
  </si>
  <si>
    <t>Armed Forces Insurance Exchange</t>
  </si>
  <si>
    <t>550 Eisenhower road</t>
  </si>
  <si>
    <t>Leavenworth</t>
  </si>
  <si>
    <t>KS</t>
  </si>
  <si>
    <t>Amanda</t>
  </si>
  <si>
    <t>L.</t>
  </si>
  <si>
    <t>Williams</t>
  </si>
  <si>
    <t>800-828-7732</t>
  </si>
  <si>
    <t>actuary@afi.org</t>
  </si>
  <si>
    <t>Arlen</t>
  </si>
  <si>
    <t>Briggs</t>
  </si>
  <si>
    <t>arlen.briggs@afi.org</t>
  </si>
  <si>
    <t>Marciana</t>
  </si>
  <si>
    <t xml:space="preserve">    (4) Total Manual Premium of CTR Policies: Sum of NCRB manual premiums of CTR policies including all </t>
  </si>
  <si>
    <t xml:space="preserve">         applicable/related factors and endorsements.</t>
  </si>
  <si>
    <t xml:space="preserve">    (5) Total Consented Premium of CTR Policies: Sum of actual premiums (manual premiums plus consented</t>
  </si>
  <si>
    <t xml:space="preserve">         amounts above the manual premiums) that company charges CTR policyholders, including all applicable/related</t>
  </si>
  <si>
    <t xml:space="preserve">         factors and endorsements.</t>
  </si>
  <si>
    <t>1. Input whole numbers only without any comma or decimal point.</t>
  </si>
  <si>
    <t>2. Details of columns:</t>
  </si>
  <si>
    <t xml:space="preserve">    (9) Company's 2019 Annual Statement, Statutory Page 14, Line 4, Homeowners multiple peril, Direct premiums</t>
  </si>
  <si>
    <t>1. Input your company's 5-digit NAIC code (in blue), then the most recent contact info will generate.</t>
  </si>
  <si>
    <t>2. When information is not available, the cells appears as blank; or, when the information needs to be updated,</t>
  </si>
  <si>
    <r>
      <t xml:space="preserve">   "XXXXX-2019_NC_CRT_58-36-30(b2)".</t>
    </r>
    <r>
      <rPr>
        <sz val="10"/>
        <rFont val="Arial"/>
        <family val="2"/>
      </rPr>
      <t xml:space="preserve"> Replace "XXXXX" with your company's 5 digit NAIC code.</t>
    </r>
  </si>
  <si>
    <t>2. Input the information and the data only in the green highlighted areas.</t>
  </si>
  <si>
    <t>complete this Data Call.</t>
  </si>
  <si>
    <t>Only companies that have data to report on Homeowners All Forms (excluding HO4 and HO6) must</t>
  </si>
  <si>
    <t xml:space="preserve">   a. has no CTR policies: please complete Verification Form and 58-36-30(b2)_HO-Owners, columns (1), (2) and (9);</t>
  </si>
  <si>
    <t xml:space="preserve">      (9); save the excel file, then email it to us.</t>
  </si>
  <si>
    <t xml:space="preserve">   b. has CTR policies: please complete Verification Form and 58-36-30(b2)_HO-Owners, columns (1) through (5) and</t>
  </si>
  <si>
    <t xml:space="preserve">    just type in the required info in the green highlighted areas.</t>
  </si>
  <si>
    <t>5. If company does not write any homeowners policy: do nothing.</t>
  </si>
  <si>
    <r>
      <t xml:space="preserve">      save the excel file, then email it to us; </t>
    </r>
    <r>
      <rPr>
        <b/>
        <sz val="10"/>
        <rFont val="Arial"/>
        <family val="2"/>
      </rPr>
      <t>OR</t>
    </r>
  </si>
  <si>
    <t>6. If company writes any homeowners policy on all forms excluding HO4 and HO6: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</si>
</sst>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);\(0\)"/>
    <numFmt numFmtId="165" formatCode="[$-409]mmmm\ d\,\ yyyy;@"/>
    <numFmt numFmtId="166" formatCode="0;\-0;\-"/>
    <numFmt numFmtId="167" formatCode="0;\-0;\ \-"/>
    <numFmt numFmtId="168" formatCode="0.0%"/>
  </numFmts>
  <fonts count="3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6600"/>
      <name val="Arial"/>
      <family val="2"/>
    </font>
    <font>
      <sz val="10"/>
      <color indexed="12"/>
      <name val="Arial"/>
      <family val="2"/>
    </font>
    <font>
      <sz val="10"/>
      <color rgb="FF006600"/>
      <name val="Arial"/>
      <family val="2"/>
    </font>
    <font>
      <sz val="10"/>
      <color rgb="FF000000"/>
      <name val="Arial"/>
      <family val="2"/>
    </font>
    <font>
      <b/>
      <u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C00000"/>
      <name val="Arial"/>
      <family val="2"/>
    </font>
    <font>
      <b/>
      <sz val="10"/>
      <color indexed="12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rgb="FF0000FF"/>
      <name val="Arial"/>
      <family val="2"/>
    </font>
    <font>
      <b/>
      <sz val="9"/>
      <color theme="1"/>
      <name val="Arial"/>
      <family val="2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20"/>
      <name val="Bradley Hand ITC"/>
      <family val="4"/>
    </font>
    <font>
      <sz val="11"/>
      <color theme="1"/>
      <name val="Calibri"/>
      <family val="2"/>
      <scheme val="minor"/>
    </font>
    <font>
      <sz val="16"/>
      <name val="OCR A Extended"/>
      <family val="3"/>
    </font>
    <font>
      <sz val="10"/>
      <name val="Calibri"/>
      <family val="2"/>
      <scheme val="minor"/>
    </font>
    <font>
      <b/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9" fontId="30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 applyBorder="1" applyProtection="1"/>
    <xf numFmtId="0" fontId="4" fillId="0" borderId="0" xfId="0" applyFont="1" applyBorder="1" applyProtection="1"/>
    <xf numFmtId="0" fontId="5" fillId="0" borderId="0" xfId="0" applyFont="1"/>
    <xf numFmtId="0" fontId="6" fillId="0" borderId="0" xfId="2" applyFont="1" applyBorder="1" applyAlignment="1" applyProtection="1">
      <alignment vertical="center"/>
    </xf>
    <xf numFmtId="0" fontId="6" fillId="0" borderId="0" xfId="2" applyFont="1" applyBorder="1" applyAlignment="1" applyProtection="1">
      <alignment horizontal="center"/>
    </xf>
    <xf numFmtId="0" fontId="6" fillId="0" borderId="0" xfId="2" applyFont="1" applyBorder="1" applyAlignment="1" applyProtection="1"/>
    <xf numFmtId="0" fontId="8" fillId="0" borderId="0" xfId="0" applyFont="1" applyBorder="1" applyProtection="1"/>
    <xf numFmtId="0" fontId="6" fillId="0" borderId="0" xfId="0" applyFont="1" applyBorder="1" applyProtection="1"/>
    <xf numFmtId="165" fontId="9" fillId="0" borderId="0" xfId="0" applyNumberFormat="1" applyFont="1" applyBorder="1" applyAlignment="1" applyProtection="1">
      <alignment horizontal="left"/>
    </xf>
    <xf numFmtId="165" fontId="1" fillId="0" borderId="0" xfId="0" applyNumberFormat="1" applyFont="1" applyBorder="1" applyAlignment="1" applyProtection="1">
      <alignment horizontal="left"/>
    </xf>
    <xf numFmtId="0" fontId="6" fillId="0" borderId="0" xfId="3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right"/>
    </xf>
    <xf numFmtId="0" fontId="6" fillId="0" borderId="0" xfId="0" applyFont="1" applyFill="1" applyBorder="1" applyProtection="1"/>
    <xf numFmtId="0" fontId="6" fillId="0" borderId="0" xfId="3" applyFont="1" applyBorder="1" applyAlignment="1" applyProtection="1">
      <alignment horizontal="right"/>
    </xf>
    <xf numFmtId="0" fontId="6" fillId="0" borderId="0" xfId="3" applyFont="1" applyBorder="1" applyProtection="1"/>
    <xf numFmtId="0" fontId="11" fillId="0" borderId="0" xfId="3" applyFont="1" applyBorder="1" applyAlignment="1" applyProtection="1">
      <alignment horizontal="left"/>
    </xf>
    <xf numFmtId="0" fontId="6" fillId="0" borderId="0" xfId="3" quotePrefix="1" applyFont="1" applyBorder="1" applyAlignment="1" applyProtection="1">
      <alignment horizontal="center"/>
    </xf>
    <xf numFmtId="0" fontId="9" fillId="0" borderId="0" xfId="3" applyFont="1" applyFill="1" applyBorder="1" applyAlignment="1" applyProtection="1">
      <alignment horizontal="left"/>
    </xf>
    <xf numFmtId="166" fontId="11" fillId="0" borderId="0" xfId="3" applyNumberFormat="1" applyFont="1" applyBorder="1" applyAlignment="1" applyProtection="1">
      <alignment horizontal="right"/>
    </xf>
    <xf numFmtId="167" fontId="6" fillId="0" borderId="2" xfId="3" applyNumberFormat="1" applyFont="1" applyFill="1" applyBorder="1" applyAlignment="1" applyProtection="1">
      <alignment horizontal="left"/>
    </xf>
    <xf numFmtId="166" fontId="11" fillId="0" borderId="2" xfId="3" applyNumberFormat="1" applyFont="1" applyFill="1" applyBorder="1" applyAlignment="1" applyProtection="1">
      <alignment horizontal="right"/>
    </xf>
    <xf numFmtId="167" fontId="11" fillId="0" borderId="0" xfId="3" applyNumberFormat="1" applyFont="1" applyFill="1" applyBorder="1" applyAlignment="1" applyProtection="1">
      <alignment horizontal="left"/>
    </xf>
    <xf numFmtId="0" fontId="13" fillId="0" borderId="0" xfId="0" applyFont="1" applyBorder="1" applyAlignment="1" applyProtection="1"/>
    <xf numFmtId="0" fontId="6" fillId="0" borderId="2" xfId="0" applyFont="1" applyFill="1" applyBorder="1" applyAlignment="1" applyProtection="1"/>
    <xf numFmtId="0" fontId="13" fillId="0" borderId="2" xfId="0" applyFont="1" applyFill="1" applyBorder="1" applyAlignment="1" applyProtection="1"/>
    <xf numFmtId="0" fontId="5" fillId="0" borderId="0" xfId="0" applyFont="1" applyBorder="1"/>
    <xf numFmtId="0" fontId="10" fillId="2" borderId="0" xfId="3" applyFont="1" applyFill="1" applyBorder="1" applyAlignment="1" applyProtection="1">
      <alignment horizontal="left"/>
      <protection locked="0"/>
    </xf>
    <xf numFmtId="166" fontId="11" fillId="2" borderId="0" xfId="3" applyNumberFormat="1" applyFont="1" applyFill="1" applyBorder="1" applyAlignment="1" applyProtection="1">
      <alignment horizontal="right"/>
      <protection locked="0"/>
    </xf>
    <xf numFmtId="166" fontId="11" fillId="0" borderId="0" xfId="3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/>
    <xf numFmtId="0" fontId="14" fillId="0" borderId="0" xfId="0" applyFont="1" applyBorder="1" applyProtection="1"/>
    <xf numFmtId="0" fontId="19" fillId="0" borderId="0" xfId="0" applyFont="1" applyFill="1" applyBorder="1" applyProtection="1"/>
    <xf numFmtId="0" fontId="14" fillId="0" borderId="0" xfId="0" applyFont="1" applyFill="1" applyBorder="1" applyProtection="1"/>
    <xf numFmtId="0" fontId="1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0" fontId="4" fillId="0" borderId="7" xfId="0" applyFont="1" applyBorder="1" applyProtection="1"/>
    <xf numFmtId="0" fontId="6" fillId="0" borderId="8" xfId="2" applyFont="1" applyBorder="1" applyAlignment="1" applyProtection="1">
      <alignment vertical="center"/>
    </xf>
    <xf numFmtId="0" fontId="4" fillId="0" borderId="8" xfId="0" applyFont="1" applyBorder="1" applyProtection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3" fontId="0" fillId="0" borderId="0" xfId="0" applyNumberFormat="1"/>
    <xf numFmtId="0" fontId="1" fillId="0" borderId="7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4" xfId="0" applyFont="1" applyBorder="1" applyProtection="1"/>
    <xf numFmtId="0" fontId="4" fillId="0" borderId="8" xfId="0" applyFont="1" applyBorder="1" applyAlignment="1" applyProtection="1">
      <alignment horizontal="center"/>
    </xf>
    <xf numFmtId="0" fontId="8" fillId="0" borderId="7" xfId="0" applyFont="1" applyFill="1" applyBorder="1" applyProtection="1"/>
    <xf numFmtId="0" fontId="6" fillId="0" borderId="8" xfId="0" applyFont="1" applyFill="1" applyBorder="1" applyProtection="1"/>
    <xf numFmtId="0" fontId="6" fillId="0" borderId="7" xfId="0" applyFont="1" applyFill="1" applyBorder="1" applyProtection="1"/>
    <xf numFmtId="0" fontId="6" fillId="0" borderId="7" xfId="3" applyFont="1" applyBorder="1" applyAlignment="1" applyProtection="1">
      <alignment horizontal="left"/>
    </xf>
    <xf numFmtId="0" fontId="6" fillId="0" borderId="8" xfId="3" applyFont="1" applyBorder="1" applyProtection="1"/>
    <xf numFmtId="0" fontId="8" fillId="0" borderId="7" xfId="3" applyFont="1" applyBorder="1" applyProtection="1"/>
    <xf numFmtId="0" fontId="11" fillId="0" borderId="8" xfId="3" applyFont="1" applyBorder="1" applyAlignment="1" applyProtection="1">
      <alignment horizontal="left"/>
    </xf>
    <xf numFmtId="0" fontId="12" fillId="0" borderId="8" xfId="3" applyFont="1" applyFill="1" applyBorder="1" applyAlignment="1" applyProtection="1">
      <alignment horizontal="left"/>
    </xf>
    <xf numFmtId="0" fontId="6" fillId="0" borderId="8" xfId="3" applyFont="1" applyBorder="1" applyAlignment="1" applyProtection="1">
      <alignment horizontal="left"/>
    </xf>
    <xf numFmtId="0" fontId="6" fillId="0" borderId="8" xfId="3" quotePrefix="1" applyFont="1" applyBorder="1" applyAlignment="1" applyProtection="1">
      <alignment horizontal="center"/>
    </xf>
    <xf numFmtId="0" fontId="13" fillId="0" borderId="7" xfId="0" applyFont="1" applyBorder="1" applyAlignment="1" applyProtection="1"/>
    <xf numFmtId="0" fontId="6" fillId="0" borderId="9" xfId="3" applyFont="1" applyBorder="1" applyAlignment="1" applyProtection="1">
      <alignment horizontal="left"/>
    </xf>
    <xf numFmtId="0" fontId="6" fillId="0" borderId="10" xfId="3" applyFont="1" applyBorder="1" applyAlignment="1" applyProtection="1">
      <alignment horizontal="right"/>
    </xf>
    <xf numFmtId="0" fontId="12" fillId="0" borderId="10" xfId="3" applyFont="1" applyFill="1" applyBorder="1" applyAlignment="1" applyProtection="1">
      <alignment horizontal="left"/>
      <protection locked="0"/>
    </xf>
    <xf numFmtId="166" fontId="11" fillId="0" borderId="10" xfId="3" applyNumberFormat="1" applyFont="1" applyBorder="1" applyAlignment="1" applyProtection="1">
      <alignment horizontal="right"/>
    </xf>
    <xf numFmtId="0" fontId="6" fillId="0" borderId="11" xfId="3" quotePrefix="1" applyFont="1" applyBorder="1" applyAlignment="1" applyProtection="1">
      <alignment horizontal="center"/>
    </xf>
    <xf numFmtId="165" fontId="4" fillId="0" borderId="0" xfId="0" applyNumberFormat="1" applyFont="1" applyBorder="1" applyAlignment="1" applyProtection="1"/>
    <xf numFmtId="0" fontId="21" fillId="0" borderId="0" xfId="0" applyFont="1"/>
    <xf numFmtId="0" fontId="22" fillId="0" borderId="0" xfId="0" applyFont="1" applyBorder="1" applyProtection="1"/>
    <xf numFmtId="165" fontId="22" fillId="0" borderId="0" xfId="0" applyNumberFormat="1" applyFont="1" applyBorder="1" applyProtection="1"/>
    <xf numFmtId="0" fontId="23" fillId="0" borderId="0" xfId="0" applyFont="1" applyFill="1" applyBorder="1" applyAlignment="1" applyProtection="1">
      <alignment horizontal="left"/>
    </xf>
    <xf numFmtId="0" fontId="22" fillId="0" borderId="0" xfId="0" applyFont="1" applyBorder="1" applyAlignment="1" applyProtection="1">
      <alignment vertical="center"/>
    </xf>
    <xf numFmtId="0" fontId="24" fillId="0" borderId="0" xfId="0" applyFont="1" applyFill="1" applyBorder="1" applyAlignment="1" applyProtection="1">
      <alignment horizontal="left"/>
    </xf>
    <xf numFmtId="164" fontId="22" fillId="0" borderId="12" xfId="0" applyNumberFormat="1" applyFont="1" applyBorder="1" applyAlignment="1" applyProtection="1">
      <alignment horizontal="center"/>
    </xf>
    <xf numFmtId="0" fontId="22" fillId="0" borderId="3" xfId="0" applyFont="1" applyBorder="1" applyProtection="1"/>
    <xf numFmtId="3" fontId="22" fillId="3" borderId="3" xfId="0" applyNumberFormat="1" applyFont="1" applyFill="1" applyBorder="1" applyProtection="1">
      <protection locked="0"/>
    </xf>
    <xf numFmtId="3" fontId="22" fillId="0" borderId="3" xfId="0" applyNumberFormat="1" applyFont="1" applyBorder="1" applyProtection="1"/>
    <xf numFmtId="0" fontId="22" fillId="4" borderId="0" xfId="0" applyFont="1" applyFill="1" applyProtection="1"/>
    <xf numFmtId="0" fontId="22" fillId="0" borderId="0" xfId="0" applyFont="1" applyProtection="1"/>
    <xf numFmtId="0" fontId="22" fillId="0" borderId="12" xfId="0" applyFont="1" applyBorder="1" applyProtection="1"/>
    <xf numFmtId="0" fontId="22" fillId="0" borderId="13" xfId="0" applyFont="1" applyBorder="1" applyAlignment="1" applyProtection="1">
      <alignment horizontal="center" wrapText="1"/>
    </xf>
    <xf numFmtId="0" fontId="27" fillId="0" borderId="0" xfId="0" applyFont="1"/>
    <xf numFmtId="0" fontId="28" fillId="0" borderId="0" xfId="0" applyFont="1"/>
    <xf numFmtId="0" fontId="6" fillId="0" borderId="7" xfId="3" applyFont="1" applyFill="1" applyBorder="1" applyAlignment="1" applyProtection="1">
      <alignment horizontal="left"/>
    </xf>
    <xf numFmtId="0" fontId="6" fillId="0" borderId="0" xfId="3" applyFont="1" applyFill="1" applyBorder="1" applyAlignment="1" applyProtection="1">
      <alignment horizontal="right"/>
    </xf>
    <xf numFmtId="0" fontId="6" fillId="0" borderId="8" xfId="3" quotePrefix="1" applyFont="1" applyFill="1" applyBorder="1" applyAlignment="1" applyProtection="1">
      <alignment horizontal="center"/>
    </xf>
    <xf numFmtId="0" fontId="5" fillId="0" borderId="0" xfId="0" applyFont="1" applyFill="1"/>
    <xf numFmtId="167" fontId="29" fillId="2" borderId="0" xfId="3" applyNumberFormat="1" applyFont="1" applyFill="1" applyBorder="1" applyAlignment="1" applyProtection="1">
      <alignment horizontal="left"/>
      <protection locked="0"/>
    </xf>
    <xf numFmtId="0" fontId="22" fillId="0" borderId="0" xfId="0" applyFont="1" applyFill="1" applyBorder="1" applyProtection="1"/>
    <xf numFmtId="0" fontId="1" fillId="0" borderId="7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164" fontId="22" fillId="0" borderId="16" xfId="0" applyNumberFormat="1" applyFont="1" applyBorder="1" applyAlignment="1" applyProtection="1">
      <alignment horizontal="center"/>
    </xf>
    <xf numFmtId="0" fontId="22" fillId="0" borderId="18" xfId="0" applyFont="1" applyBorder="1" applyAlignment="1" applyProtection="1">
      <alignment horizontal="center" wrapText="1"/>
    </xf>
    <xf numFmtId="164" fontId="22" fillId="0" borderId="19" xfId="0" applyNumberFormat="1" applyFont="1" applyBorder="1" applyAlignment="1" applyProtection="1">
      <alignment horizontal="center"/>
    </xf>
    <xf numFmtId="0" fontId="22" fillId="0" borderId="21" xfId="0" applyFont="1" applyBorder="1" applyAlignment="1" applyProtection="1">
      <alignment horizontal="center" wrapText="1"/>
    </xf>
    <xf numFmtId="164" fontId="22" fillId="0" borderId="22" xfId="0" applyNumberFormat="1" applyFont="1" applyBorder="1" applyAlignment="1" applyProtection="1">
      <alignment horizontal="center"/>
    </xf>
    <xf numFmtId="0" fontId="22" fillId="0" borderId="12" xfId="0" applyFont="1" applyFill="1" applyBorder="1" applyProtection="1"/>
    <xf numFmtId="0" fontId="22" fillId="0" borderId="0" xfId="0" applyFont="1" applyFill="1" applyProtection="1"/>
    <xf numFmtId="3" fontId="22" fillId="0" borderId="0" xfId="0" applyNumberFormat="1" applyFont="1" applyBorder="1" applyProtection="1"/>
    <xf numFmtId="3" fontId="22" fillId="0" borderId="0" xfId="0" applyNumberFormat="1" applyFont="1" applyFill="1" applyBorder="1" applyProtection="1"/>
    <xf numFmtId="164" fontId="22" fillId="0" borderId="24" xfId="0" applyNumberFormat="1" applyFont="1" applyFill="1" applyBorder="1" applyAlignment="1" applyProtection="1">
      <alignment horizontal="center"/>
    </xf>
    <xf numFmtId="164" fontId="22" fillId="0" borderId="25" xfId="0" applyNumberFormat="1" applyFont="1" applyFill="1" applyBorder="1" applyAlignment="1" applyProtection="1">
      <alignment horizontal="center"/>
    </xf>
    <xf numFmtId="0" fontId="22" fillId="0" borderId="27" xfId="0" applyFont="1" applyFill="1" applyBorder="1" applyAlignment="1" applyProtection="1">
      <alignment horizontal="center" wrapText="1"/>
    </xf>
    <xf numFmtId="0" fontId="22" fillId="0" borderId="15" xfId="0" applyFont="1" applyFill="1" applyBorder="1" applyAlignment="1" applyProtection="1">
      <alignment horizontal="center" wrapText="1"/>
    </xf>
    <xf numFmtId="0" fontId="26" fillId="0" borderId="0" xfId="0" applyFont="1"/>
    <xf numFmtId="0" fontId="5" fillId="0" borderId="0" xfId="0" applyFont="1" applyFill="1" applyBorder="1"/>
    <xf numFmtId="0" fontId="31" fillId="2" borderId="0" xfId="3" applyFont="1" applyFill="1" applyBorder="1" applyAlignment="1" applyProtection="1">
      <alignment horizontal="left"/>
      <protection locked="0"/>
    </xf>
    <xf numFmtId="168" fontId="22" fillId="0" borderId="3" xfId="0" applyNumberFormat="1" applyFont="1" applyFill="1" applyBorder="1" applyProtection="1"/>
    <xf numFmtId="165" fontId="22" fillId="0" borderId="0" xfId="0" applyNumberFormat="1" applyFont="1" applyBorder="1" applyAlignment="1" applyProtection="1">
      <alignment horizontal="left" vertical="center"/>
    </xf>
    <xf numFmtId="168" fontId="22" fillId="0" borderId="0" xfId="0" applyNumberFormat="1" applyFont="1" applyFill="1" applyBorder="1" applyProtection="1"/>
    <xf numFmtId="0" fontId="22" fillId="0" borderId="28" xfId="0" applyFont="1" applyBorder="1" applyAlignment="1" applyProtection="1">
      <alignment vertical="center"/>
    </xf>
    <xf numFmtId="0" fontId="22" fillId="0" borderId="19" xfId="0" applyFont="1" applyBorder="1" applyProtection="1"/>
    <xf numFmtId="0" fontId="22" fillId="0" borderId="16" xfId="0" applyFont="1" applyBorder="1" applyProtection="1"/>
    <xf numFmtId="0" fontId="22" fillId="0" borderId="31" xfId="0" applyFont="1" applyBorder="1" applyAlignment="1" applyProtection="1">
      <alignment horizontal="center"/>
    </xf>
    <xf numFmtId="3" fontId="22" fillId="0" borderId="32" xfId="0" applyNumberFormat="1" applyFont="1" applyBorder="1" applyAlignment="1" applyProtection="1">
      <alignment horizontal="center"/>
    </xf>
    <xf numFmtId="0" fontId="22" fillId="0" borderId="33" xfId="0" applyFont="1" applyBorder="1" applyAlignment="1" applyProtection="1">
      <alignment horizontal="center"/>
    </xf>
    <xf numFmtId="3" fontId="22" fillId="0" borderId="34" xfId="0" applyNumberFormat="1" applyFont="1" applyBorder="1" applyAlignment="1" applyProtection="1">
      <alignment horizontal="center"/>
    </xf>
    <xf numFmtId="0" fontId="22" fillId="0" borderId="33" xfId="0" applyFont="1" applyBorder="1" applyAlignment="1" applyProtection="1">
      <alignment vertical="center"/>
    </xf>
    <xf numFmtId="0" fontId="22" fillId="0" borderId="33" xfId="0" applyFont="1" applyBorder="1" applyAlignment="1" applyProtection="1">
      <alignment horizontal="left"/>
    </xf>
    <xf numFmtId="0" fontId="22" fillId="0" borderId="35" xfId="0" applyFont="1" applyBorder="1" applyAlignment="1" applyProtection="1">
      <alignment horizontal="left"/>
    </xf>
    <xf numFmtId="3" fontId="22" fillId="0" borderId="1" xfId="0" applyNumberFormat="1" applyFont="1" applyBorder="1" applyProtection="1"/>
    <xf numFmtId="9" fontId="22" fillId="0" borderId="1" xfId="0" applyNumberFormat="1" applyFont="1" applyBorder="1" applyProtection="1"/>
    <xf numFmtId="3" fontId="22" fillId="0" borderId="1" xfId="0" applyNumberFormat="1" applyFont="1" applyFill="1" applyBorder="1" applyProtection="1"/>
    <xf numFmtId="3" fontId="22" fillId="0" borderId="36" xfId="0" applyNumberFormat="1" applyFont="1" applyBorder="1" applyAlignment="1" applyProtection="1">
      <alignment horizontal="center"/>
    </xf>
    <xf numFmtId="9" fontId="0" fillId="0" borderId="0" xfId="4" applyNumberFormat="1" applyFont="1"/>
    <xf numFmtId="9" fontId="0" fillId="0" borderId="0" xfId="0" applyNumberFormat="1"/>
    <xf numFmtId="0" fontId="1" fillId="0" borderId="7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26" fillId="0" borderId="0" xfId="0" applyFont="1" applyFill="1"/>
    <xf numFmtId="0" fontId="2" fillId="0" borderId="0" xfId="1" applyAlignment="1" applyProtection="1"/>
    <xf numFmtId="0" fontId="9" fillId="0" borderId="0" xfId="0" applyFont="1" applyFill="1" applyBorder="1" applyAlignment="1" applyProtection="1"/>
    <xf numFmtId="0" fontId="32" fillId="0" borderId="0" xfId="0" applyFont="1" applyBorder="1"/>
    <xf numFmtId="0" fontId="4" fillId="0" borderId="0" xfId="0" applyFont="1" applyFill="1" applyBorder="1" applyProtection="1"/>
    <xf numFmtId="0" fontId="5" fillId="0" borderId="8" xfId="0" applyFont="1" applyFill="1" applyBorder="1"/>
    <xf numFmtId="0" fontId="8" fillId="0" borderId="0" xfId="0" applyFont="1" applyFill="1" applyBorder="1" applyProtection="1"/>
    <xf numFmtId="0" fontId="20" fillId="0" borderId="0" xfId="0" applyFont="1" applyFill="1" applyBorder="1" applyProtection="1"/>
    <xf numFmtId="0" fontId="32" fillId="0" borderId="0" xfId="0" applyFont="1" applyFill="1" applyBorder="1"/>
    <xf numFmtId="0" fontId="32" fillId="0" borderId="8" xfId="0" applyFont="1" applyFill="1" applyBorder="1"/>
    <xf numFmtId="0" fontId="33" fillId="2" borderId="0" xfId="3" applyFont="1" applyFill="1" applyBorder="1" applyAlignment="1" applyProtection="1">
      <alignment horizontal="left"/>
      <protection locked="0"/>
    </xf>
    <xf numFmtId="165" fontId="8" fillId="0" borderId="0" xfId="0" applyNumberFormat="1" applyFont="1" applyFill="1" applyBorder="1" applyAlignment="1" applyProtection="1">
      <alignment horizontal="left"/>
    </xf>
    <xf numFmtId="0" fontId="7" fillId="0" borderId="0" xfId="1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8" fillId="0" borderId="7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22" fillId="0" borderId="33" xfId="0" applyFont="1" applyBorder="1" applyAlignment="1" applyProtection="1">
      <alignment horizontal="left" vertical="center" wrapText="1"/>
    </xf>
    <xf numFmtId="0" fontId="22" fillId="0" borderId="28" xfId="0" applyFont="1" applyBorder="1" applyAlignment="1" applyProtection="1">
      <alignment horizontal="left" vertical="center" wrapText="1"/>
    </xf>
    <xf numFmtId="0" fontId="25" fillId="0" borderId="1" xfId="0" applyFont="1" applyBorder="1" applyAlignment="1" applyProtection="1">
      <alignment horizontal="center"/>
    </xf>
    <xf numFmtId="164" fontId="22" fillId="0" borderId="20" xfId="0" applyNumberFormat="1" applyFont="1" applyBorder="1" applyAlignment="1" applyProtection="1">
      <alignment horizontal="center"/>
    </xf>
    <xf numFmtId="164" fontId="22" fillId="0" borderId="17" xfId="0" applyNumberFormat="1" applyFont="1" applyBorder="1" applyAlignment="1" applyProtection="1">
      <alignment horizontal="center"/>
    </xf>
    <xf numFmtId="164" fontId="22" fillId="0" borderId="14" xfId="0" applyNumberFormat="1" applyFont="1" applyBorder="1" applyAlignment="1" applyProtection="1">
      <alignment horizontal="center"/>
    </xf>
    <xf numFmtId="164" fontId="22" fillId="0" borderId="20" xfId="0" applyNumberFormat="1" applyFont="1" applyFill="1" applyBorder="1" applyAlignment="1" applyProtection="1">
      <alignment horizontal="center"/>
    </xf>
    <xf numFmtId="164" fontId="22" fillId="0" borderId="17" xfId="0" applyNumberFormat="1" applyFont="1" applyFill="1" applyBorder="1" applyAlignment="1" applyProtection="1">
      <alignment horizontal="center"/>
    </xf>
    <xf numFmtId="0" fontId="22" fillId="0" borderId="29" xfId="0" applyFont="1" applyFill="1" applyBorder="1" applyAlignment="1" applyProtection="1">
      <alignment horizontal="center" wrapText="1"/>
    </xf>
    <xf numFmtId="0" fontId="22" fillId="0" borderId="23" xfId="0" applyFont="1" applyFill="1" applyBorder="1" applyAlignment="1" applyProtection="1">
      <alignment horizontal="center" wrapText="1"/>
    </xf>
    <xf numFmtId="0" fontId="22" fillId="0" borderId="26" xfId="0" applyFont="1" applyFill="1" applyBorder="1" applyAlignment="1" applyProtection="1">
      <alignment horizontal="center" wrapText="1"/>
    </xf>
    <xf numFmtId="0" fontId="22" fillId="0" borderId="30" xfId="0" applyFont="1" applyBorder="1" applyAlignment="1" applyProtection="1">
      <alignment horizontal="center" wrapText="1"/>
    </xf>
    <xf numFmtId="0" fontId="22" fillId="0" borderId="26" xfId="0" applyFont="1" applyBorder="1" applyAlignment="1" applyProtection="1">
      <alignment horizontal="center" wrapText="1"/>
    </xf>
  </cellXfs>
  <cellStyles count="5">
    <cellStyle name="Hyperlink" xfId="1" builtinId="8"/>
    <cellStyle name="Normal" xfId="0" builtinId="0"/>
    <cellStyle name="Normal 2" xfId="3" xr:uid="{00000000-0005-0000-0000-000002000000}"/>
    <cellStyle name="Normal 3" xfId="2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590551</xdr:colOff>
      <xdr:row>0</xdr:row>
      <xdr:rowOff>114300</xdr:rowOff>
    </xdr:from>
    <xdr:to>
      <xdr:col>5</xdr:col>
      <xdr:colOff>238126</xdr:colOff>
      <xdr:row>8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9CC44A-1B8A-468C-B4F1-905DFC8C9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51" y="114300"/>
          <a:ext cx="1343025" cy="1343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cdoi.com/ACT/_User/Victor/BeachCoastalAreaHODataCall2017/2017%20Data_WORKING/Background/CoNAICCodeXXXXX_2017_NCHomeownersCoverageInTheBeachAndCoastalAre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T/_User/Victor/BeachCoastalAreaHODataCall2017/2017%20Data_WORKING/Background/CoNAICCodeXXXXX_2017_NCHomeownersCoverageInTheBeachAndCoastalAr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Verification"/>
      <sheetName val="CalculationExamples"/>
      <sheetName val="InclusionsExclusions"/>
      <sheetName val="DataInput"/>
      <sheetName val="ContactImport"/>
      <sheetName val="DataImport"/>
      <sheetName val="Data_Cur_vs_Last"/>
      <sheetName val="LastYrAllData"/>
      <sheetName val="LastYrExclCos"/>
      <sheetName val="LastYrContact"/>
      <sheetName val="ValidationCri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>
            <v>99999</v>
          </cell>
        </row>
      </sheetData>
      <sheetData sheetId="11">
        <row r="4">
          <cell r="D4">
            <v>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Verification"/>
      <sheetName val="CalculationExamples"/>
      <sheetName val="InclusionsExclusions"/>
      <sheetName val="DataInput"/>
      <sheetName val="ContactImport"/>
      <sheetName val="DataImport"/>
      <sheetName val="Data_Cur_vs_Last"/>
      <sheetName val="LastYrAllData"/>
      <sheetName val="LastYrExclCos"/>
      <sheetName val="LastYrContact"/>
      <sheetName val="ValidationCrite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4">
          <cell r="D4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ataCall@ncdoi.gov" TargetMode="External"/><Relationship Id="rId1" Type="http://schemas.openxmlformats.org/officeDocument/2006/relationships/hyperlink" Target="http://www.ncdoi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arciana.Paul@ISPCompan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65"/>
  <sheetViews>
    <sheetView showGridLines="0" tabSelected="1" zoomScaleNormal="100" workbookViewId="0"/>
  </sheetViews>
  <sheetFormatPr defaultRowHeight="12.75" x14ac:dyDescent="0.2"/>
  <cols>
    <col min="1" max="1" width="6.140625" style="3" customWidth="1"/>
    <col min="2" max="2" width="16" style="3" customWidth="1"/>
    <col min="3" max="8" width="12.7109375" style="3" customWidth="1"/>
    <col min="9" max="9" width="6.5703125" style="3" customWidth="1"/>
    <col min="10" max="16384" width="9.140625" style="3"/>
  </cols>
  <sheetData>
    <row r="1" spans="1:9" ht="13.5" thickTop="1" x14ac:dyDescent="0.2">
      <c r="A1" s="34"/>
      <c r="B1" s="35"/>
      <c r="C1" s="35"/>
      <c r="D1" s="35"/>
      <c r="E1" s="35"/>
      <c r="F1" s="35"/>
      <c r="G1" s="35"/>
      <c r="H1" s="35"/>
      <c r="I1" s="36"/>
    </row>
    <row r="2" spans="1:9" x14ac:dyDescent="0.2">
      <c r="A2" s="145"/>
      <c r="B2" s="146"/>
      <c r="C2" s="146"/>
      <c r="D2" s="146"/>
      <c r="E2" s="146"/>
      <c r="F2" s="146"/>
      <c r="G2" s="146"/>
      <c r="H2" s="146"/>
      <c r="I2" s="147"/>
    </row>
    <row r="3" spans="1:9" x14ac:dyDescent="0.2">
      <c r="A3" s="91"/>
      <c r="B3" s="92"/>
      <c r="C3" s="92"/>
      <c r="D3" s="92"/>
      <c r="E3" s="92"/>
      <c r="F3" s="92"/>
      <c r="G3" s="92"/>
      <c r="H3" s="92"/>
      <c r="I3" s="93"/>
    </row>
    <row r="4" spans="1:9" x14ac:dyDescent="0.2">
      <c r="A4" s="129"/>
      <c r="B4" s="130"/>
      <c r="C4" s="130"/>
      <c r="D4" s="130"/>
      <c r="E4" s="130"/>
      <c r="F4" s="130"/>
      <c r="G4" s="130"/>
      <c r="H4" s="130"/>
      <c r="I4" s="131"/>
    </row>
    <row r="5" spans="1:9" x14ac:dyDescent="0.2">
      <c r="A5" s="129"/>
      <c r="B5" s="130"/>
      <c r="C5" s="130"/>
      <c r="D5" s="130"/>
      <c r="E5" s="130"/>
      <c r="F5" s="130"/>
      <c r="G5" s="130"/>
      <c r="H5" s="130"/>
      <c r="I5" s="131"/>
    </row>
    <row r="6" spans="1:9" x14ac:dyDescent="0.2">
      <c r="A6" s="129"/>
      <c r="B6" s="130"/>
      <c r="C6" s="130"/>
      <c r="D6" s="130"/>
      <c r="E6" s="130"/>
      <c r="F6" s="130"/>
      <c r="G6" s="130"/>
      <c r="H6" s="130"/>
      <c r="I6" s="131"/>
    </row>
    <row r="7" spans="1:9" x14ac:dyDescent="0.2">
      <c r="A7" s="91"/>
      <c r="B7" s="92"/>
      <c r="C7" s="92"/>
      <c r="D7" s="92"/>
      <c r="E7" s="92"/>
      <c r="F7" s="92"/>
      <c r="G7" s="92"/>
      <c r="H7" s="92"/>
      <c r="I7" s="93"/>
    </row>
    <row r="8" spans="1:9" x14ac:dyDescent="0.2">
      <c r="A8" s="129"/>
      <c r="B8" s="130"/>
      <c r="C8" s="130"/>
      <c r="D8" s="130"/>
      <c r="E8" s="130"/>
      <c r="F8" s="130"/>
      <c r="G8" s="130"/>
      <c r="H8" s="130"/>
      <c r="I8" s="131"/>
    </row>
    <row r="9" spans="1:9" x14ac:dyDescent="0.2">
      <c r="A9" s="37"/>
      <c r="B9" s="148" t="s">
        <v>3</v>
      </c>
      <c r="C9" s="148"/>
      <c r="D9" s="4"/>
      <c r="E9" s="2"/>
      <c r="F9" s="2"/>
      <c r="G9" s="149"/>
      <c r="H9" s="149"/>
      <c r="I9" s="38"/>
    </row>
    <row r="10" spans="1:9" x14ac:dyDescent="0.2">
      <c r="A10" s="37"/>
      <c r="B10" s="149" t="s">
        <v>4</v>
      </c>
      <c r="C10" s="149"/>
      <c r="D10" s="4"/>
      <c r="E10" s="5" t="s">
        <v>5</v>
      </c>
      <c r="F10" s="6"/>
      <c r="G10" s="149" t="s">
        <v>6</v>
      </c>
      <c r="H10" s="149"/>
      <c r="I10" s="38"/>
    </row>
    <row r="11" spans="1:9" x14ac:dyDescent="0.2">
      <c r="A11" s="37"/>
      <c r="B11" s="144" t="s">
        <v>7</v>
      </c>
      <c r="C11" s="144"/>
      <c r="D11" s="4"/>
      <c r="E11" s="5" t="s">
        <v>8</v>
      </c>
      <c r="F11" s="6"/>
      <c r="G11" s="144" t="s">
        <v>9</v>
      </c>
      <c r="H11" s="144"/>
      <c r="I11" s="38"/>
    </row>
    <row r="12" spans="1:9" x14ac:dyDescent="0.2">
      <c r="A12" s="37"/>
      <c r="B12" s="2"/>
      <c r="C12" s="2"/>
      <c r="D12" s="2"/>
      <c r="E12" s="2"/>
      <c r="F12" s="2"/>
      <c r="G12" s="2"/>
      <c r="H12" s="2"/>
      <c r="I12" s="39"/>
    </row>
    <row r="13" spans="1:9" x14ac:dyDescent="0.2">
      <c r="A13" s="37"/>
      <c r="B13" s="1" t="s">
        <v>10</v>
      </c>
      <c r="C13" s="7" t="s">
        <v>53</v>
      </c>
      <c r="D13" s="26"/>
      <c r="E13" s="8"/>
      <c r="F13" s="9"/>
      <c r="G13" s="2"/>
      <c r="H13" s="2"/>
      <c r="I13" s="39"/>
    </row>
    <row r="14" spans="1:9" x14ac:dyDescent="0.2">
      <c r="A14" s="37"/>
      <c r="B14" s="1" t="s">
        <v>78</v>
      </c>
      <c r="C14" s="7" t="s">
        <v>143</v>
      </c>
      <c r="D14" s="26"/>
      <c r="E14" s="8"/>
      <c r="F14" s="9"/>
      <c r="G14" s="2"/>
      <c r="H14" s="2"/>
      <c r="I14" s="39"/>
    </row>
    <row r="15" spans="1:9" x14ac:dyDescent="0.2">
      <c r="A15" s="40"/>
      <c r="B15" s="1" t="s">
        <v>11</v>
      </c>
      <c r="C15" s="143">
        <v>43922</v>
      </c>
      <c r="D15" s="143"/>
      <c r="E15" s="26"/>
      <c r="F15" s="26"/>
      <c r="G15" s="26"/>
      <c r="H15" s="26"/>
      <c r="I15" s="41"/>
    </row>
    <row r="16" spans="1:9" x14ac:dyDescent="0.2">
      <c r="A16" s="40"/>
      <c r="B16" s="26"/>
      <c r="C16" s="26"/>
      <c r="D16" s="26"/>
      <c r="E16" s="26"/>
      <c r="F16" s="26"/>
      <c r="G16" s="26"/>
      <c r="H16" s="26"/>
      <c r="I16" s="41"/>
    </row>
    <row r="17" spans="1:9" x14ac:dyDescent="0.2">
      <c r="A17" s="40"/>
      <c r="B17" s="30" t="s">
        <v>52</v>
      </c>
      <c r="C17" s="26"/>
      <c r="D17" s="26"/>
      <c r="E17" s="26"/>
      <c r="F17" s="26"/>
      <c r="G17" s="26"/>
      <c r="H17" s="26"/>
      <c r="I17" s="41"/>
    </row>
    <row r="18" spans="1:9" x14ac:dyDescent="0.2">
      <c r="A18" s="40"/>
      <c r="B18" s="30" t="s">
        <v>131</v>
      </c>
      <c r="C18" s="26"/>
      <c r="D18" s="26"/>
      <c r="E18" s="26"/>
      <c r="F18" s="26"/>
      <c r="G18" s="26"/>
      <c r="H18" s="26"/>
      <c r="I18" s="41"/>
    </row>
    <row r="19" spans="1:9" x14ac:dyDescent="0.2">
      <c r="A19" s="40"/>
      <c r="B19" s="30" t="s">
        <v>132</v>
      </c>
      <c r="C19" s="26"/>
      <c r="D19" s="26"/>
      <c r="E19" s="26"/>
      <c r="F19" s="26"/>
      <c r="G19" s="26"/>
      <c r="H19" s="26"/>
      <c r="I19" s="41"/>
    </row>
    <row r="20" spans="1:9" x14ac:dyDescent="0.2">
      <c r="A20" s="40"/>
      <c r="B20" s="30"/>
      <c r="C20" s="26"/>
      <c r="D20" s="26"/>
      <c r="E20" s="26"/>
      <c r="F20" s="26"/>
      <c r="G20" s="26"/>
      <c r="H20" s="26"/>
      <c r="I20" s="41"/>
    </row>
    <row r="21" spans="1:9" x14ac:dyDescent="0.2">
      <c r="A21" s="40"/>
      <c r="B21" s="134" t="s">
        <v>746</v>
      </c>
      <c r="C21" s="108"/>
      <c r="D21" s="108"/>
      <c r="E21" s="108"/>
      <c r="F21" s="26"/>
      <c r="G21" s="26"/>
      <c r="H21" s="26"/>
      <c r="I21" s="41"/>
    </row>
    <row r="22" spans="1:9" x14ac:dyDescent="0.2">
      <c r="A22" s="40"/>
      <c r="B22" s="134" t="s">
        <v>745</v>
      </c>
      <c r="C22" s="108"/>
      <c r="D22" s="108"/>
      <c r="E22" s="108"/>
      <c r="F22" s="26"/>
      <c r="G22" s="26"/>
      <c r="H22" s="26"/>
      <c r="I22" s="41"/>
    </row>
    <row r="23" spans="1:9" x14ac:dyDescent="0.2">
      <c r="A23" s="40"/>
      <c r="B23" s="30"/>
      <c r="C23" s="26"/>
      <c r="D23" s="26"/>
      <c r="E23" s="26"/>
      <c r="F23" s="26"/>
      <c r="G23" s="26"/>
      <c r="H23" s="26"/>
      <c r="I23" s="41"/>
    </row>
    <row r="24" spans="1:9" x14ac:dyDescent="0.2">
      <c r="A24" s="40"/>
      <c r="B24" s="30" t="s">
        <v>133</v>
      </c>
      <c r="C24" s="26"/>
      <c r="D24" s="26"/>
      <c r="E24" s="26"/>
      <c r="F24" s="26"/>
      <c r="G24" s="26"/>
      <c r="H24" s="26"/>
      <c r="I24" s="41"/>
    </row>
    <row r="25" spans="1:9" x14ac:dyDescent="0.2">
      <c r="A25" s="40"/>
      <c r="B25" s="30" t="s">
        <v>77</v>
      </c>
      <c r="C25" s="26"/>
      <c r="D25" s="26"/>
      <c r="E25" s="26"/>
      <c r="F25" s="26"/>
      <c r="G25" s="26"/>
      <c r="H25" s="26"/>
      <c r="I25" s="41"/>
    </row>
    <row r="26" spans="1:9" x14ac:dyDescent="0.2">
      <c r="A26" s="40"/>
      <c r="B26" s="26"/>
      <c r="C26" s="26"/>
      <c r="D26" s="26"/>
      <c r="E26" s="26"/>
      <c r="F26" s="26"/>
      <c r="G26" s="26"/>
      <c r="H26" s="26"/>
      <c r="I26" s="41"/>
    </row>
    <row r="27" spans="1:9" x14ac:dyDescent="0.2">
      <c r="A27" s="40"/>
      <c r="B27" s="31" t="s">
        <v>46</v>
      </c>
      <c r="C27" s="26"/>
      <c r="D27" s="26"/>
      <c r="E27" s="26"/>
      <c r="F27" s="26"/>
      <c r="G27" s="26"/>
      <c r="H27" s="26"/>
      <c r="I27" s="41"/>
    </row>
    <row r="28" spans="1:9" x14ac:dyDescent="0.2">
      <c r="A28" s="40"/>
      <c r="B28" s="2" t="s">
        <v>49</v>
      </c>
      <c r="C28" s="26"/>
      <c r="D28" s="26"/>
      <c r="E28" s="26"/>
      <c r="F28" s="26"/>
      <c r="G28" s="26"/>
      <c r="H28" s="26"/>
      <c r="I28" s="41"/>
    </row>
    <row r="29" spans="1:9" x14ac:dyDescent="0.2">
      <c r="A29" s="40"/>
      <c r="B29" s="2" t="s">
        <v>50</v>
      </c>
      <c r="C29" s="26"/>
      <c r="D29" s="26"/>
      <c r="E29" s="26"/>
      <c r="F29" s="26"/>
      <c r="G29" s="26"/>
      <c r="H29" s="26"/>
      <c r="I29" s="41"/>
    </row>
    <row r="30" spans="1:9" x14ac:dyDescent="0.2">
      <c r="A30" s="40"/>
      <c r="B30" s="2" t="s">
        <v>744</v>
      </c>
      <c r="C30" s="26"/>
      <c r="D30" s="26"/>
      <c r="E30" s="26"/>
      <c r="F30" s="26"/>
      <c r="G30" s="26"/>
      <c r="H30" s="26"/>
      <c r="I30" s="41"/>
    </row>
    <row r="31" spans="1:9" x14ac:dyDescent="0.2">
      <c r="A31" s="40"/>
      <c r="B31" s="2" t="s">
        <v>47</v>
      </c>
      <c r="C31" s="26"/>
      <c r="D31" s="26"/>
      <c r="E31" s="26"/>
      <c r="F31" s="26"/>
      <c r="G31" s="26"/>
      <c r="H31" s="26"/>
      <c r="I31" s="41"/>
    </row>
    <row r="32" spans="1:9" x14ac:dyDescent="0.2">
      <c r="A32" s="40"/>
      <c r="B32" s="136" t="s">
        <v>134</v>
      </c>
      <c r="C32" s="108"/>
      <c r="D32" s="108"/>
      <c r="E32" s="108"/>
      <c r="F32" s="108"/>
      <c r="G32" s="108"/>
      <c r="H32" s="108"/>
      <c r="I32" s="137"/>
    </row>
    <row r="33" spans="1:9" x14ac:dyDescent="0.2">
      <c r="A33" s="40"/>
      <c r="B33" s="138" t="s">
        <v>743</v>
      </c>
      <c r="C33" s="140"/>
      <c r="D33" s="140"/>
      <c r="E33" s="140"/>
      <c r="F33" s="140"/>
      <c r="G33" s="140"/>
      <c r="H33" s="140"/>
      <c r="I33" s="141"/>
    </row>
    <row r="34" spans="1:9" x14ac:dyDescent="0.2">
      <c r="A34" s="40"/>
      <c r="B34" s="13" t="s">
        <v>751</v>
      </c>
      <c r="C34" s="140"/>
      <c r="D34" s="140"/>
      <c r="E34" s="140"/>
      <c r="F34" s="140"/>
      <c r="G34" s="140"/>
      <c r="H34" s="140"/>
      <c r="I34" s="141"/>
    </row>
    <row r="35" spans="1:9" x14ac:dyDescent="0.2">
      <c r="A35" s="40"/>
      <c r="B35" s="13" t="s">
        <v>753</v>
      </c>
      <c r="C35" s="140"/>
      <c r="D35" s="140"/>
      <c r="E35" s="140"/>
      <c r="F35" s="140"/>
      <c r="G35" s="140"/>
      <c r="H35" s="140"/>
      <c r="I35" s="141"/>
    </row>
    <row r="36" spans="1:9" x14ac:dyDescent="0.2">
      <c r="A36" s="40"/>
      <c r="B36" s="13" t="s">
        <v>747</v>
      </c>
      <c r="C36" s="140"/>
      <c r="D36" s="140"/>
      <c r="E36" s="140"/>
      <c r="F36" s="140"/>
      <c r="G36" s="140"/>
      <c r="H36" s="140"/>
      <c r="I36" s="141"/>
    </row>
    <row r="37" spans="1:9" x14ac:dyDescent="0.2">
      <c r="A37" s="40"/>
      <c r="B37" s="13" t="s">
        <v>752</v>
      </c>
      <c r="C37" s="140"/>
      <c r="D37" s="140"/>
      <c r="E37" s="140"/>
      <c r="F37" s="140"/>
      <c r="G37" s="140"/>
      <c r="H37" s="140"/>
      <c r="I37" s="141"/>
    </row>
    <row r="38" spans="1:9" x14ac:dyDescent="0.2">
      <c r="A38" s="40"/>
      <c r="B38" s="13" t="s">
        <v>749</v>
      </c>
      <c r="C38" s="140"/>
      <c r="D38" s="140"/>
      <c r="E38" s="140"/>
      <c r="F38" s="140"/>
      <c r="G38" s="140"/>
      <c r="H38" s="140"/>
      <c r="I38" s="141"/>
    </row>
    <row r="39" spans="1:9" x14ac:dyDescent="0.2">
      <c r="A39" s="40"/>
      <c r="B39" s="13" t="s">
        <v>748</v>
      </c>
      <c r="C39" s="140"/>
      <c r="D39" s="140"/>
      <c r="E39" s="140"/>
      <c r="F39" s="140"/>
      <c r="G39" s="140"/>
      <c r="H39" s="140"/>
      <c r="I39" s="141"/>
    </row>
    <row r="40" spans="1:9" x14ac:dyDescent="0.2">
      <c r="A40" s="40"/>
      <c r="B40" s="139" t="s">
        <v>48</v>
      </c>
      <c r="C40" s="108"/>
      <c r="D40" s="108"/>
      <c r="E40" s="108"/>
      <c r="F40" s="108"/>
      <c r="G40" s="108"/>
      <c r="H40" s="108"/>
      <c r="I40" s="137"/>
    </row>
    <row r="41" spans="1:9" x14ac:dyDescent="0.2">
      <c r="A41" s="40"/>
      <c r="B41" s="13" t="s">
        <v>741</v>
      </c>
      <c r="C41" s="108"/>
      <c r="D41" s="108"/>
      <c r="E41" s="108"/>
      <c r="F41" s="108"/>
      <c r="G41" s="108"/>
      <c r="H41" s="108"/>
      <c r="I41" s="137"/>
    </row>
    <row r="42" spans="1:9" x14ac:dyDescent="0.2">
      <c r="A42" s="40"/>
      <c r="B42" s="13" t="s">
        <v>742</v>
      </c>
      <c r="C42" s="108"/>
      <c r="D42" s="108"/>
      <c r="E42" s="108"/>
      <c r="F42" s="108"/>
      <c r="G42" s="108"/>
      <c r="H42" s="108"/>
      <c r="I42" s="137"/>
    </row>
    <row r="43" spans="1:9" x14ac:dyDescent="0.2">
      <c r="A43" s="40"/>
      <c r="B43" s="13" t="s">
        <v>750</v>
      </c>
      <c r="C43" s="108"/>
      <c r="D43" s="108"/>
      <c r="E43" s="108"/>
      <c r="F43" s="108"/>
      <c r="G43" s="108"/>
      <c r="H43" s="108"/>
      <c r="I43" s="137"/>
    </row>
    <row r="44" spans="1:9" x14ac:dyDescent="0.2">
      <c r="A44" s="40"/>
      <c r="B44" s="13" t="s">
        <v>127</v>
      </c>
      <c r="C44" s="26"/>
      <c r="D44" s="26"/>
      <c r="E44" s="26"/>
      <c r="F44" s="26"/>
      <c r="G44" s="26"/>
      <c r="H44" s="26"/>
      <c r="I44" s="41"/>
    </row>
    <row r="45" spans="1:9" x14ac:dyDescent="0.2">
      <c r="A45" s="40"/>
      <c r="B45" s="13" t="s">
        <v>125</v>
      </c>
      <c r="C45" s="26"/>
      <c r="D45" s="26"/>
      <c r="E45" s="26"/>
      <c r="F45" s="26"/>
      <c r="G45" s="26"/>
      <c r="H45" s="26"/>
      <c r="I45" s="41"/>
    </row>
    <row r="46" spans="1:9" x14ac:dyDescent="0.2">
      <c r="A46" s="40"/>
      <c r="B46" s="32"/>
      <c r="C46" s="26"/>
      <c r="D46" s="26"/>
      <c r="E46" s="26"/>
      <c r="F46" s="26"/>
      <c r="G46" s="26"/>
      <c r="H46" s="26"/>
      <c r="I46" s="41"/>
    </row>
    <row r="47" spans="1:9" x14ac:dyDescent="0.2">
      <c r="A47" s="40"/>
      <c r="B47" s="33" t="s">
        <v>126</v>
      </c>
      <c r="C47" s="26"/>
      <c r="D47" s="26"/>
      <c r="E47" s="26"/>
      <c r="F47" s="26"/>
      <c r="G47" s="26"/>
      <c r="H47" s="26"/>
      <c r="I47" s="41"/>
    </row>
    <row r="48" spans="1:9" x14ac:dyDescent="0.2">
      <c r="A48" s="40"/>
      <c r="B48" s="13" t="s">
        <v>738</v>
      </c>
      <c r="C48" s="26"/>
      <c r="D48" s="26"/>
      <c r="E48" s="26"/>
      <c r="F48" s="26"/>
      <c r="G48" s="26"/>
      <c r="H48" s="26"/>
      <c r="I48" s="41"/>
    </row>
    <row r="49" spans="1:9" x14ac:dyDescent="0.2">
      <c r="A49" s="40"/>
      <c r="B49" s="13" t="s">
        <v>739</v>
      </c>
      <c r="C49" s="26"/>
      <c r="D49" s="26"/>
      <c r="E49" s="26"/>
      <c r="F49" s="26"/>
      <c r="G49" s="26"/>
      <c r="H49" s="26"/>
      <c r="I49" s="41"/>
    </row>
    <row r="50" spans="1:9" x14ac:dyDescent="0.2">
      <c r="A50" s="40"/>
      <c r="B50" s="13" t="s">
        <v>128</v>
      </c>
      <c r="C50" s="135"/>
      <c r="D50" s="135"/>
      <c r="E50" s="26"/>
      <c r="F50" s="26"/>
      <c r="G50" s="26"/>
      <c r="H50" s="26"/>
      <c r="I50" s="41"/>
    </row>
    <row r="51" spans="1:9" x14ac:dyDescent="0.2">
      <c r="A51" s="40"/>
      <c r="B51" s="13" t="s">
        <v>129</v>
      </c>
      <c r="C51" s="135"/>
      <c r="D51" s="135"/>
      <c r="E51" s="26"/>
      <c r="F51" s="26"/>
      <c r="G51" s="26"/>
      <c r="H51" s="26"/>
      <c r="I51" s="41"/>
    </row>
    <row r="52" spans="1:9" x14ac:dyDescent="0.2">
      <c r="A52" s="40"/>
      <c r="B52" s="13" t="s">
        <v>130</v>
      </c>
      <c r="C52" s="135"/>
      <c r="D52" s="135"/>
      <c r="E52" s="26"/>
      <c r="F52" s="26"/>
      <c r="G52" s="26"/>
      <c r="H52" s="26"/>
      <c r="I52" s="41"/>
    </row>
    <row r="53" spans="1:9" x14ac:dyDescent="0.2">
      <c r="A53" s="40"/>
      <c r="B53" s="13" t="s">
        <v>733</v>
      </c>
      <c r="C53" s="135"/>
      <c r="D53" s="135"/>
      <c r="E53" s="26"/>
      <c r="F53" s="26"/>
      <c r="G53" s="26"/>
      <c r="H53" s="26"/>
      <c r="I53" s="41"/>
    </row>
    <row r="54" spans="1:9" x14ac:dyDescent="0.2">
      <c r="A54" s="40"/>
      <c r="B54" s="13" t="s">
        <v>734</v>
      </c>
      <c r="C54" s="135"/>
      <c r="D54" s="135"/>
      <c r="E54" s="26"/>
      <c r="F54" s="26"/>
      <c r="G54" s="26"/>
      <c r="H54" s="26"/>
      <c r="I54" s="41"/>
    </row>
    <row r="55" spans="1:9" x14ac:dyDescent="0.2">
      <c r="A55" s="40"/>
      <c r="B55" s="13" t="s">
        <v>735</v>
      </c>
      <c r="C55" s="135"/>
      <c r="D55" s="135"/>
      <c r="E55" s="26"/>
      <c r="F55" s="26"/>
      <c r="G55" s="26"/>
      <c r="H55" s="26"/>
      <c r="I55" s="41"/>
    </row>
    <row r="56" spans="1:9" x14ac:dyDescent="0.2">
      <c r="A56" s="40"/>
      <c r="B56" s="13" t="s">
        <v>736</v>
      </c>
      <c r="C56" s="135"/>
      <c r="D56" s="135"/>
      <c r="E56" s="26"/>
      <c r="F56" s="26"/>
      <c r="G56" s="26"/>
      <c r="H56" s="26"/>
      <c r="I56" s="41"/>
    </row>
    <row r="57" spans="1:9" x14ac:dyDescent="0.2">
      <c r="A57" s="40"/>
      <c r="B57" s="13" t="s">
        <v>737</v>
      </c>
      <c r="C57" s="135"/>
      <c r="D57" s="135"/>
      <c r="E57" s="26"/>
      <c r="F57" s="26"/>
      <c r="G57" s="26"/>
      <c r="H57" s="26"/>
      <c r="I57" s="41"/>
    </row>
    <row r="58" spans="1:9" x14ac:dyDescent="0.2">
      <c r="A58" s="40"/>
      <c r="B58" s="13" t="s">
        <v>740</v>
      </c>
      <c r="C58" s="26"/>
      <c r="D58" s="26"/>
      <c r="E58" s="26"/>
      <c r="F58" s="26"/>
      <c r="G58" s="26"/>
      <c r="H58" s="26"/>
      <c r="I58" s="41"/>
    </row>
    <row r="59" spans="1:9" x14ac:dyDescent="0.2">
      <c r="A59" s="40"/>
      <c r="B59" s="13" t="s">
        <v>139</v>
      </c>
      <c r="C59" s="108"/>
      <c r="D59" s="108"/>
      <c r="E59" s="108"/>
      <c r="F59" s="108"/>
      <c r="G59" s="108"/>
      <c r="H59" s="108"/>
      <c r="I59" s="41"/>
    </row>
    <row r="60" spans="1:9" x14ac:dyDescent="0.2">
      <c r="A60" s="40"/>
      <c r="B60" s="26"/>
      <c r="C60" s="26"/>
      <c r="D60" s="26"/>
      <c r="E60" s="26"/>
      <c r="F60" s="26"/>
      <c r="G60" s="26"/>
      <c r="H60" s="26"/>
      <c r="I60" s="41"/>
    </row>
    <row r="61" spans="1:9" x14ac:dyDescent="0.2">
      <c r="A61" s="40"/>
      <c r="B61" s="2" t="s">
        <v>51</v>
      </c>
      <c r="C61" s="26"/>
      <c r="D61" s="26"/>
      <c r="E61" s="26"/>
      <c r="F61" s="26"/>
      <c r="G61" s="26"/>
      <c r="H61" s="26"/>
      <c r="I61" s="41"/>
    </row>
    <row r="62" spans="1:9" x14ac:dyDescent="0.2">
      <c r="A62" s="40"/>
      <c r="B62" s="2"/>
      <c r="C62" s="26"/>
      <c r="D62" s="26"/>
      <c r="E62" s="26"/>
      <c r="F62" s="26"/>
      <c r="G62" s="26"/>
      <c r="H62" s="26"/>
      <c r="I62" s="41"/>
    </row>
    <row r="63" spans="1:9" x14ac:dyDescent="0.2">
      <c r="A63" s="40"/>
      <c r="B63" s="2" t="s">
        <v>81</v>
      </c>
      <c r="C63" s="26"/>
      <c r="D63" s="26"/>
      <c r="E63" s="26"/>
      <c r="F63" s="26"/>
      <c r="G63" s="26"/>
      <c r="H63" s="26"/>
      <c r="I63" s="41"/>
    </row>
    <row r="64" spans="1:9" ht="13.5" thickBot="1" x14ac:dyDescent="0.25">
      <c r="A64" s="42"/>
      <c r="B64" s="43"/>
      <c r="C64" s="43"/>
      <c r="D64" s="43"/>
      <c r="E64" s="43"/>
      <c r="F64" s="43"/>
      <c r="G64" s="43"/>
      <c r="H64" s="43"/>
      <c r="I64" s="44"/>
    </row>
    <row r="65" ht="13.5" thickTop="1" x14ac:dyDescent="0.2"/>
  </sheetData>
  <sheetProtection algorithmName="SHA-512" hashValue="XLizxAtiwwuAzHHEtI3L9uV4bLXknOyc48tQW99jp0QieQ7KVIsqNMzJ/sy7zq5G52QHoD2phN+BTXvYM6lA1g==" saltValue="iUQYxJGtNqxigKtRKr7Bvg==" spinCount="100000" sheet="1" objects="1" scenarios="1"/>
  <mergeCells count="8">
    <mergeCell ref="C15:D15"/>
    <mergeCell ref="B11:C11"/>
    <mergeCell ref="G11:H11"/>
    <mergeCell ref="A2:I2"/>
    <mergeCell ref="B9:C9"/>
    <mergeCell ref="G9:H9"/>
    <mergeCell ref="B10:C10"/>
    <mergeCell ref="G10:H10"/>
  </mergeCells>
  <hyperlinks>
    <hyperlink ref="B11" r:id="rId1" xr:uid="{00000000-0004-0000-0000-000000000000}"/>
    <hyperlink ref="G11" r:id="rId2" xr:uid="{00000000-0004-0000-0000-000001000000}"/>
  </hyperlinks>
  <printOptions horizontalCentered="1"/>
  <pageMargins left="0.45" right="0.45" top="0.5" bottom="0.5" header="0.3" footer="0.3"/>
  <pageSetup scale="91" orientation="portrait" r:id="rId3"/>
  <headerFooter>
    <oddFooter>&amp;L&amp;8&amp;F&amp;C&amp;8&amp;A&amp;R&amp;8&amp;D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43"/>
  <sheetViews>
    <sheetView workbookViewId="0"/>
  </sheetViews>
  <sheetFormatPr defaultRowHeight="12.75" x14ac:dyDescent="0.2"/>
  <cols>
    <col min="1" max="6" width="14.85546875" style="3" customWidth="1"/>
    <col min="7" max="16384" width="9.140625" style="3"/>
  </cols>
  <sheetData>
    <row r="1" spans="1:6" ht="13.5" thickTop="1" x14ac:dyDescent="0.2">
      <c r="A1" s="50"/>
      <c r="B1" s="35"/>
      <c r="C1" s="35"/>
      <c r="D1" s="35"/>
      <c r="E1" s="35"/>
      <c r="F1" s="36"/>
    </row>
    <row r="2" spans="1:6" x14ac:dyDescent="0.2">
      <c r="A2" s="145" t="s">
        <v>12</v>
      </c>
      <c r="B2" s="146"/>
      <c r="C2" s="146"/>
      <c r="D2" s="146"/>
      <c r="E2" s="146"/>
      <c r="F2" s="147"/>
    </row>
    <row r="3" spans="1:6" x14ac:dyDescent="0.2">
      <c r="A3" s="46"/>
      <c r="B3" s="47"/>
      <c r="C3" s="47"/>
      <c r="D3" s="47"/>
      <c r="E3" s="47"/>
      <c r="F3" s="48"/>
    </row>
    <row r="4" spans="1:6" x14ac:dyDescent="0.2">
      <c r="A4" s="150" t="str">
        <f>Instructions!C13</f>
        <v>N.C.G.S. §58-36-30(b2) - Consent-to-Rate Data</v>
      </c>
      <c r="B4" s="151"/>
      <c r="C4" s="151"/>
      <c r="D4" s="151"/>
      <c r="E4" s="151"/>
      <c r="F4" s="152"/>
    </row>
    <row r="5" spans="1:6" x14ac:dyDescent="0.2">
      <c r="A5" s="40"/>
      <c r="B5" s="26"/>
      <c r="C5" s="49" t="str">
        <f>Instructions!B14</f>
        <v>Written Period:</v>
      </c>
      <c r="D5" s="156" t="str">
        <f>Instructions!C14</f>
        <v>Jan 1, 2019 - Dec 31, 2019</v>
      </c>
      <c r="E5" s="156"/>
      <c r="F5" s="51"/>
    </row>
    <row r="6" spans="1:6" x14ac:dyDescent="0.2">
      <c r="A6" s="37"/>
      <c r="B6" s="26"/>
      <c r="C6" s="12" t="str">
        <f>Instructions!B15</f>
        <v>Due Date:</v>
      </c>
      <c r="D6" s="68">
        <f>Instructions!C15</f>
        <v>43922</v>
      </c>
      <c r="E6" s="10"/>
      <c r="F6" s="39"/>
    </row>
    <row r="7" spans="1:6" x14ac:dyDescent="0.2">
      <c r="A7" s="37"/>
      <c r="B7" s="2"/>
      <c r="C7" s="2"/>
      <c r="D7" s="2"/>
      <c r="E7" s="2"/>
      <c r="F7" s="39"/>
    </row>
    <row r="8" spans="1:6" x14ac:dyDescent="0.2">
      <c r="A8" s="153" t="s">
        <v>13</v>
      </c>
      <c r="B8" s="154"/>
      <c r="C8" s="154"/>
      <c r="D8" s="154"/>
      <c r="E8" s="154"/>
      <c r="F8" s="155"/>
    </row>
    <row r="9" spans="1:6" x14ac:dyDescent="0.2">
      <c r="A9" s="52"/>
      <c r="B9" s="13"/>
      <c r="C9" s="13"/>
      <c r="D9" s="13"/>
      <c r="E9" s="13"/>
      <c r="F9" s="53"/>
    </row>
    <row r="10" spans="1:6" x14ac:dyDescent="0.2">
      <c r="A10" s="54" t="s">
        <v>92</v>
      </c>
      <c r="B10" s="13"/>
      <c r="C10" s="13"/>
      <c r="D10" s="13"/>
      <c r="E10" s="13"/>
      <c r="F10" s="53"/>
    </row>
    <row r="11" spans="1:6" x14ac:dyDescent="0.2">
      <c r="A11" s="54" t="s">
        <v>93</v>
      </c>
      <c r="B11" s="13"/>
      <c r="C11" s="13"/>
      <c r="D11" s="13"/>
      <c r="E11" s="13"/>
      <c r="F11" s="53"/>
    </row>
    <row r="12" spans="1:6" x14ac:dyDescent="0.2">
      <c r="A12" s="54" t="s">
        <v>82</v>
      </c>
      <c r="B12" s="13"/>
      <c r="C12" s="13"/>
      <c r="D12" s="13"/>
      <c r="E12" s="13"/>
      <c r="F12" s="53"/>
    </row>
    <row r="13" spans="1:6" x14ac:dyDescent="0.2">
      <c r="A13" s="37"/>
      <c r="B13" s="2"/>
      <c r="C13" s="2"/>
      <c r="D13" s="2"/>
      <c r="E13" s="2"/>
      <c r="F13" s="39"/>
    </row>
    <row r="14" spans="1:6" x14ac:dyDescent="0.2">
      <c r="A14" s="55" t="s">
        <v>14</v>
      </c>
      <c r="B14" s="14"/>
      <c r="C14" s="142">
        <v>99999</v>
      </c>
      <c r="D14" s="15"/>
      <c r="E14" s="15"/>
      <c r="F14" s="56"/>
    </row>
    <row r="15" spans="1:6" x14ac:dyDescent="0.2">
      <c r="A15" s="57"/>
      <c r="B15" s="15"/>
      <c r="C15" s="15"/>
      <c r="D15" s="15"/>
      <c r="E15" s="15"/>
      <c r="F15" s="56"/>
    </row>
    <row r="16" spans="1:6" x14ac:dyDescent="0.2">
      <c r="A16" s="55" t="s">
        <v>15</v>
      </c>
      <c r="B16" s="14"/>
      <c r="C16" s="27" t="str">
        <f>IFERROR(VLOOKUP($C$14,LastYrContact,2,FALSE),"")</f>
        <v>An Insurance Company</v>
      </c>
      <c r="D16" s="16"/>
      <c r="E16" s="16"/>
      <c r="F16" s="58"/>
    </row>
    <row r="17" spans="1:6" x14ac:dyDescent="0.2">
      <c r="A17" s="55" t="s">
        <v>16</v>
      </c>
      <c r="B17" s="14"/>
      <c r="C17" s="27" t="str">
        <f>IFERROR(VLOOKUP($C$14,LastYrContact,3,FALSE),"")</f>
        <v>999 Street Blvd</v>
      </c>
      <c r="D17" s="16"/>
      <c r="E17" s="16"/>
      <c r="F17" s="58"/>
    </row>
    <row r="18" spans="1:6" x14ac:dyDescent="0.2">
      <c r="A18" s="55" t="s">
        <v>17</v>
      </c>
      <c r="B18" s="14"/>
      <c r="C18" s="27" t="str">
        <f>IFERROR(VLOOKUP($C$14,LastYrContact,4,FALSE),"")</f>
        <v>PO Box 999</v>
      </c>
      <c r="D18" s="16"/>
      <c r="E18" s="16"/>
      <c r="F18" s="58"/>
    </row>
    <row r="19" spans="1:6" x14ac:dyDescent="0.2">
      <c r="A19" s="55" t="s">
        <v>18</v>
      </c>
      <c r="B19" s="14"/>
      <c r="C19" s="27" t="str">
        <f>IFERROR(VLOOKUP($C$14,LastYrContact,5,FALSE),"")</f>
        <v>Raleigh</v>
      </c>
      <c r="D19" s="16"/>
      <c r="E19" s="16"/>
      <c r="F19" s="58"/>
    </row>
    <row r="20" spans="1:6" x14ac:dyDescent="0.2">
      <c r="A20" s="55" t="s">
        <v>19</v>
      </c>
      <c r="B20" s="14"/>
      <c r="C20" s="27" t="str">
        <f>IFERROR(VLOOKUP($C$14,LastYrContact,6,FALSE),"")</f>
        <v>NC</v>
      </c>
      <c r="D20" s="16"/>
      <c r="E20" s="16"/>
      <c r="F20" s="58"/>
    </row>
    <row r="21" spans="1:6" x14ac:dyDescent="0.2">
      <c r="A21" s="55" t="s">
        <v>20</v>
      </c>
      <c r="B21" s="14"/>
      <c r="C21" s="27">
        <f>IFERROR(VLOOKUP($C$14,LastYrContact,7,FALSE),"")</f>
        <v>27603</v>
      </c>
      <c r="D21" s="17"/>
      <c r="E21" s="15"/>
      <c r="F21" s="56"/>
    </row>
    <row r="22" spans="1:6" x14ac:dyDescent="0.2">
      <c r="A22" s="55"/>
      <c r="B22" s="14"/>
      <c r="C22" s="18"/>
      <c r="D22" s="15"/>
      <c r="E22" s="15"/>
      <c r="F22" s="56"/>
    </row>
    <row r="23" spans="1:6" x14ac:dyDescent="0.2">
      <c r="A23" s="55" t="s">
        <v>21</v>
      </c>
      <c r="B23" s="14"/>
      <c r="C23" s="27" t="str">
        <f>IFERROR(VLOOKUP($C$14,LastYrContact,8,FALSE),"")</f>
        <v>Marciana</v>
      </c>
      <c r="D23" s="27"/>
      <c r="E23" s="27" t="str">
        <f>IFERROR(VLOOKUP($C$14,LastYrContact,10,FALSE),"")</f>
        <v>Paul</v>
      </c>
      <c r="F23" s="59"/>
    </row>
    <row r="24" spans="1:6" x14ac:dyDescent="0.2">
      <c r="A24" s="55"/>
      <c r="B24" s="14"/>
      <c r="C24" s="11" t="s">
        <v>22</v>
      </c>
      <c r="D24" s="11" t="s">
        <v>23</v>
      </c>
      <c r="E24" s="11" t="s">
        <v>24</v>
      </c>
      <c r="F24" s="60"/>
    </row>
    <row r="25" spans="1:6" x14ac:dyDescent="0.2">
      <c r="A25" s="55" t="s">
        <v>25</v>
      </c>
      <c r="B25" s="14"/>
      <c r="C25" s="27" t="str">
        <f>IFERROR(VLOOKUP($C$14,LastYrContact,11,FALSE),"")</f>
        <v>999-999-9999</v>
      </c>
      <c r="D25" s="14" t="s">
        <v>26</v>
      </c>
      <c r="E25" s="27">
        <f>IFERROR(VLOOKUP($C$14,LastYrContact,12,FALSE),"")</f>
        <v>999</v>
      </c>
      <c r="F25" s="39"/>
    </row>
    <row r="26" spans="1:6" x14ac:dyDescent="0.2">
      <c r="A26" s="55" t="s">
        <v>27</v>
      </c>
      <c r="B26" s="14"/>
      <c r="C26" s="27" t="str">
        <f>IFERROR(VLOOKUP($C$14,LastYrContact,13,FALSE),"")</f>
        <v>Marciana.Paul@ISPCompany.com</v>
      </c>
      <c r="D26" s="19"/>
      <c r="E26" s="19"/>
      <c r="F26" s="61"/>
    </row>
    <row r="27" spans="1:6" s="88" customFormat="1" x14ac:dyDescent="0.2">
      <c r="A27" s="85"/>
      <c r="B27" s="86"/>
      <c r="C27" s="90" t="s">
        <v>94</v>
      </c>
      <c r="D27" s="29"/>
      <c r="E27" s="29"/>
      <c r="F27" s="87"/>
    </row>
    <row r="28" spans="1:6" s="88" customFormat="1" x14ac:dyDescent="0.2">
      <c r="A28" s="85"/>
      <c r="B28" s="86"/>
      <c r="C28" s="90" t="s">
        <v>91</v>
      </c>
      <c r="D28" s="29"/>
      <c r="E28" s="29"/>
      <c r="F28" s="87"/>
    </row>
    <row r="29" spans="1:6" s="88" customFormat="1" x14ac:dyDescent="0.2">
      <c r="A29" s="85"/>
      <c r="B29" s="86"/>
      <c r="C29" s="90" t="s">
        <v>95</v>
      </c>
      <c r="D29" s="29"/>
      <c r="E29" s="29"/>
      <c r="F29" s="87"/>
    </row>
    <row r="30" spans="1:6" ht="29.25" x14ac:dyDescent="0.6">
      <c r="A30" s="55"/>
      <c r="B30" s="14"/>
      <c r="C30" s="89" t="s">
        <v>60</v>
      </c>
      <c r="D30" s="28"/>
      <c r="E30" s="28"/>
      <c r="F30" s="61"/>
    </row>
    <row r="31" spans="1:6" x14ac:dyDescent="0.2">
      <c r="A31" s="62"/>
      <c r="B31" s="14"/>
      <c r="C31" s="20" t="s">
        <v>28</v>
      </c>
      <c r="D31" s="21"/>
      <c r="E31" s="21"/>
      <c r="F31" s="61"/>
    </row>
    <row r="32" spans="1:6" x14ac:dyDescent="0.2">
      <c r="A32" s="55"/>
      <c r="B32" s="14"/>
      <c r="C32" s="22"/>
      <c r="D32" s="19"/>
      <c r="E32" s="19"/>
      <c r="F32" s="61"/>
    </row>
    <row r="33" spans="1:6" x14ac:dyDescent="0.2">
      <c r="A33" s="55" t="s">
        <v>29</v>
      </c>
      <c r="B33" s="14"/>
      <c r="C33" s="27" t="str">
        <f>IFERROR(VLOOKUP($C$14,LastYrContact,14,FALSE),"")</f>
        <v>Kevin</v>
      </c>
      <c r="D33" s="27"/>
      <c r="E33" s="27" t="str">
        <f>IFERROR(VLOOKUP($C$14,LastYrContact,16,FALSE),"")</f>
        <v>Conley</v>
      </c>
      <c r="F33" s="59"/>
    </row>
    <row r="34" spans="1:6" x14ac:dyDescent="0.2">
      <c r="A34" s="55"/>
      <c r="B34" s="14"/>
      <c r="C34" s="11" t="s">
        <v>22</v>
      </c>
      <c r="D34" s="11" t="s">
        <v>23</v>
      </c>
      <c r="E34" s="11" t="s">
        <v>24</v>
      </c>
      <c r="F34" s="60"/>
    </row>
    <row r="35" spans="1:6" x14ac:dyDescent="0.2">
      <c r="A35" s="55" t="s">
        <v>25</v>
      </c>
      <c r="B35" s="14"/>
      <c r="C35" s="27" t="str">
        <f>IFERROR(VLOOKUP($C$14,LastYrContact,17,FALSE),"")</f>
        <v>999-999-9990</v>
      </c>
      <c r="D35" s="14" t="s">
        <v>26</v>
      </c>
      <c r="E35" s="27">
        <f>IFERROR(VLOOKUP($C$14,LastYrContact,18,FALSE),"")</f>
        <v>990</v>
      </c>
      <c r="F35" s="39"/>
    </row>
    <row r="36" spans="1:6" x14ac:dyDescent="0.2">
      <c r="A36" s="55" t="s">
        <v>27</v>
      </c>
      <c r="B36" s="14"/>
      <c r="C36" s="27" t="str">
        <f>IFERROR(VLOOKUP($C$14,LastYrContact,19,FALSE),"")</f>
        <v>Kevin.Conley@ISPCompany.com</v>
      </c>
      <c r="D36" s="29"/>
      <c r="E36" s="29"/>
      <c r="F36" s="61"/>
    </row>
    <row r="37" spans="1:6" x14ac:dyDescent="0.2">
      <c r="A37" s="55"/>
      <c r="B37" s="14"/>
      <c r="C37" s="90" t="s">
        <v>94</v>
      </c>
      <c r="D37" s="29"/>
      <c r="E37" s="29"/>
      <c r="F37" s="61"/>
    </row>
    <row r="38" spans="1:6" x14ac:dyDescent="0.2">
      <c r="A38" s="55"/>
      <c r="B38" s="14"/>
      <c r="C38" s="90" t="s">
        <v>91</v>
      </c>
      <c r="D38" s="29"/>
      <c r="E38" s="29"/>
      <c r="F38" s="61"/>
    </row>
    <row r="39" spans="1:6" x14ac:dyDescent="0.2">
      <c r="A39" s="55"/>
      <c r="B39" s="14"/>
      <c r="C39" s="90" t="s">
        <v>95</v>
      </c>
      <c r="D39" s="29"/>
      <c r="E39" s="29"/>
      <c r="F39" s="61"/>
    </row>
    <row r="40" spans="1:6" ht="19.5" x14ac:dyDescent="0.25">
      <c r="A40" s="55"/>
      <c r="B40" s="14"/>
      <c r="C40" s="109" t="s">
        <v>30</v>
      </c>
      <c r="D40" s="28"/>
      <c r="E40" s="28"/>
      <c r="F40" s="61"/>
    </row>
    <row r="41" spans="1:6" x14ac:dyDescent="0.2">
      <c r="A41" s="62"/>
      <c r="B41" s="23"/>
      <c r="C41" s="24" t="s">
        <v>31</v>
      </c>
      <c r="D41" s="25"/>
      <c r="E41" s="21"/>
      <c r="F41" s="61"/>
    </row>
    <row r="42" spans="1:6" ht="13.5" thickBot="1" x14ac:dyDescent="0.25">
      <c r="A42" s="63"/>
      <c r="B42" s="64"/>
      <c r="C42" s="65"/>
      <c r="D42" s="66"/>
      <c r="E42" s="66"/>
      <c r="F42" s="67"/>
    </row>
    <row r="43" spans="1:6" ht="13.5" thickTop="1" x14ac:dyDescent="0.2"/>
  </sheetData>
  <sheetProtection algorithmName="SHA-512" hashValue="qFNTI5vkprBfHB4hDIww/AhVkLRRHz8hHBO1aA4CWiMss8DyLtV1S0I4ComP9xyWTugONonxDEOQGlkME3+O5w==" saltValue="ZHTzJtdtF4SB7gBK0+iYeQ==" spinCount="100000" sheet="1" objects="1" scenarios="1"/>
  <mergeCells count="4">
    <mergeCell ref="A2:F2"/>
    <mergeCell ref="A4:F4"/>
    <mergeCell ref="A8:F8"/>
    <mergeCell ref="D5:E5"/>
  </mergeCells>
  <dataValidations count="2">
    <dataValidation type="whole" operator="equal" showInputMessage="1" showErrorMessage="1" sqref="C22" xr:uid="{00000000-0002-0000-0100-000000000000}">
      <formula1>CoNAICCode</formula1>
    </dataValidation>
    <dataValidation type="textLength" operator="equal" showInputMessage="1" showErrorMessage="1" errorTitle="NAIC Code" error="The Company NAIC Code must be 5-digit number" sqref="C14" xr:uid="{00000000-0002-0000-0100-000001000000}">
      <formula1>5</formula1>
    </dataValidation>
  </dataValidations>
  <printOptions horizontalCentered="1"/>
  <pageMargins left="0.45" right="0.45" top="0.5" bottom="0.5" header="0.3" footer="0.3"/>
  <pageSetup orientation="portrait" r:id="rId1"/>
  <headerFooter>
    <oddFooter>&amp;L&amp;8&amp;F&amp;C&amp;8&amp;A&amp;R&amp;8&amp;D</oddFooter>
  </headerFooter>
  <ignoredErrors>
    <ignoredError sqref="C16:C21 C23 E23 C25:C26 E25 C33 E33 C35:C36 E3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25"/>
  <sheetViews>
    <sheetView workbookViewId="0"/>
  </sheetViews>
  <sheetFormatPr defaultRowHeight="14.25" x14ac:dyDescent="0.2"/>
  <cols>
    <col min="1" max="16384" width="9.140625" style="69"/>
  </cols>
  <sheetData>
    <row r="1" spans="1:1" x14ac:dyDescent="0.2">
      <c r="A1" s="69" t="s">
        <v>36</v>
      </c>
    </row>
    <row r="2" spans="1:1" x14ac:dyDescent="0.2">
      <c r="A2" s="69" t="s">
        <v>74</v>
      </c>
    </row>
    <row r="3" spans="1:1" x14ac:dyDescent="0.2">
      <c r="A3" s="69" t="s">
        <v>76</v>
      </c>
    </row>
    <row r="5" spans="1:1" x14ac:dyDescent="0.2">
      <c r="A5" s="69" t="s">
        <v>35</v>
      </c>
    </row>
    <row r="7" spans="1:1" x14ac:dyDescent="0.2">
      <c r="A7" s="69" t="s">
        <v>62</v>
      </c>
    </row>
    <row r="9" spans="1:1" x14ac:dyDescent="0.2">
      <c r="A9" s="69" t="s">
        <v>75</v>
      </c>
    </row>
    <row r="11" spans="1:1" x14ac:dyDescent="0.2">
      <c r="A11" s="69" t="s">
        <v>79</v>
      </c>
    </row>
    <row r="13" spans="1:1" x14ac:dyDescent="0.2">
      <c r="A13" s="69" t="s">
        <v>80</v>
      </c>
    </row>
    <row r="16" spans="1:1" ht="15" x14ac:dyDescent="0.25">
      <c r="A16" s="83" t="s">
        <v>83</v>
      </c>
    </row>
    <row r="17" spans="1:1" ht="15" x14ac:dyDescent="0.25">
      <c r="A17" s="83" t="s">
        <v>84</v>
      </c>
    </row>
    <row r="19" spans="1:1" ht="15" x14ac:dyDescent="0.25">
      <c r="A19" s="84" t="s">
        <v>85</v>
      </c>
    </row>
    <row r="20" spans="1:1" ht="15" x14ac:dyDescent="0.25">
      <c r="A20" s="84" t="s">
        <v>86</v>
      </c>
    </row>
    <row r="21" spans="1:1" ht="15" x14ac:dyDescent="0.25">
      <c r="A21" s="84"/>
    </row>
    <row r="22" spans="1:1" ht="15" x14ac:dyDescent="0.25">
      <c r="A22" s="84" t="s">
        <v>87</v>
      </c>
    </row>
    <row r="23" spans="1:1" ht="15" x14ac:dyDescent="0.25">
      <c r="A23" s="84" t="s">
        <v>88</v>
      </c>
    </row>
    <row r="24" spans="1:1" ht="15" x14ac:dyDescent="0.25">
      <c r="A24" s="84" t="s">
        <v>89</v>
      </c>
    </row>
    <row r="25" spans="1:1" ht="15" x14ac:dyDescent="0.25">
      <c r="A25" s="84" t="s">
        <v>90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J51"/>
  <sheetViews>
    <sheetView workbookViewId="0">
      <pane ySplit="13" topLeftCell="A14" activePane="bottomLeft" state="frozen"/>
      <selection pane="bottomLeft" activeCell="A14" sqref="A14"/>
    </sheetView>
  </sheetViews>
  <sheetFormatPr defaultRowHeight="12" x14ac:dyDescent="0.2"/>
  <cols>
    <col min="1" max="1" width="9.140625" style="80"/>
    <col min="2" max="3" width="14.7109375" style="80" customWidth="1"/>
    <col min="4" max="6" width="13.7109375" style="80" customWidth="1"/>
    <col min="7" max="8" width="13.7109375" style="100" customWidth="1"/>
    <col min="9" max="9" width="13.7109375" style="80" customWidth="1"/>
    <col min="10" max="10" width="5.42578125" style="80" customWidth="1"/>
    <col min="11" max="16384" width="9.140625" style="80"/>
  </cols>
  <sheetData>
    <row r="1" spans="1:10" x14ac:dyDescent="0.2">
      <c r="A1" s="70" t="s">
        <v>32</v>
      </c>
      <c r="B1" s="70"/>
      <c r="C1" s="70"/>
      <c r="D1" s="70"/>
      <c r="E1" s="70"/>
      <c r="F1" s="70"/>
      <c r="G1" s="90"/>
      <c r="H1" s="90"/>
      <c r="I1" s="70"/>
      <c r="J1" s="79"/>
    </row>
    <row r="2" spans="1:10" x14ac:dyDescent="0.2">
      <c r="A2" s="70" t="str">
        <f>Instructions!C13</f>
        <v>N.C.G.S. §58-36-30(b2) - Consent-to-Rate Data</v>
      </c>
      <c r="B2" s="70"/>
      <c r="C2" s="70"/>
      <c r="D2" s="70"/>
      <c r="E2" s="70"/>
      <c r="F2" s="70"/>
      <c r="G2" s="90"/>
      <c r="H2" s="90"/>
      <c r="I2" s="70"/>
      <c r="J2" s="79"/>
    </row>
    <row r="3" spans="1:10" x14ac:dyDescent="0.2">
      <c r="A3" s="70" t="s">
        <v>10</v>
      </c>
      <c r="B3" s="70" t="s">
        <v>61</v>
      </c>
      <c r="C3" s="70"/>
      <c r="D3" s="70"/>
      <c r="E3" s="70"/>
      <c r="F3" s="70"/>
      <c r="G3" s="90"/>
      <c r="H3" s="90"/>
      <c r="I3" s="70"/>
      <c r="J3" s="79"/>
    </row>
    <row r="4" spans="1:10" x14ac:dyDescent="0.2">
      <c r="A4" s="70" t="s">
        <v>11</v>
      </c>
      <c r="B4" s="111">
        <f>Instructions!C15</f>
        <v>43922</v>
      </c>
      <c r="C4" s="71"/>
      <c r="D4" s="70"/>
      <c r="E4" s="70"/>
      <c r="F4" s="70"/>
      <c r="G4" s="90"/>
      <c r="H4" s="90"/>
      <c r="I4" s="70"/>
      <c r="J4" s="79"/>
    </row>
    <row r="5" spans="1:10" x14ac:dyDescent="0.2">
      <c r="A5" s="70"/>
      <c r="B5" s="70"/>
      <c r="C5" s="70"/>
      <c r="D5" s="70"/>
      <c r="E5" s="70"/>
      <c r="F5" s="70"/>
      <c r="G5" s="90"/>
      <c r="H5" s="90"/>
      <c r="I5" s="70"/>
      <c r="J5" s="79"/>
    </row>
    <row r="6" spans="1:10" x14ac:dyDescent="0.2">
      <c r="A6" s="70" t="s">
        <v>15</v>
      </c>
      <c r="B6" s="70"/>
      <c r="C6" s="72" t="str">
        <f>Verification!C16</f>
        <v>An Insurance Company</v>
      </c>
      <c r="E6" s="70"/>
      <c r="F6" s="70"/>
      <c r="G6" s="90"/>
      <c r="H6" s="90"/>
      <c r="I6" s="70"/>
      <c r="J6" s="79"/>
    </row>
    <row r="7" spans="1:10" x14ac:dyDescent="0.2">
      <c r="A7" s="70" t="s">
        <v>33</v>
      </c>
      <c r="B7" s="70"/>
      <c r="C7" s="72">
        <f>Verification!C14</f>
        <v>99999</v>
      </c>
      <c r="E7" s="70"/>
      <c r="F7" s="70"/>
      <c r="G7" s="90"/>
      <c r="H7" s="90"/>
      <c r="I7" s="70"/>
      <c r="J7" s="79"/>
    </row>
    <row r="8" spans="1:10" x14ac:dyDescent="0.2">
      <c r="A8" s="73" t="s">
        <v>78</v>
      </c>
      <c r="B8" s="70"/>
      <c r="C8" s="72" t="str">
        <f>Instructions!C14</f>
        <v>Jan 1, 2019 - Dec 31, 2019</v>
      </c>
      <c r="E8" s="70"/>
      <c r="F8" s="70"/>
      <c r="G8" s="90"/>
      <c r="H8" s="90"/>
      <c r="I8" s="70"/>
      <c r="J8" s="79"/>
    </row>
    <row r="9" spans="1:10" x14ac:dyDescent="0.2">
      <c r="A9" s="73"/>
      <c r="B9" s="70"/>
      <c r="C9" s="70"/>
      <c r="D9" s="74"/>
      <c r="E9" s="70"/>
      <c r="F9" s="70"/>
      <c r="G9" s="90"/>
      <c r="H9" s="90"/>
      <c r="I9" s="70"/>
      <c r="J9" s="79"/>
    </row>
    <row r="10" spans="1:10" x14ac:dyDescent="0.2">
      <c r="A10" s="70"/>
      <c r="B10" s="159" t="s">
        <v>144</v>
      </c>
      <c r="C10" s="159"/>
      <c r="D10" s="159"/>
      <c r="E10" s="159"/>
      <c r="F10" s="159"/>
      <c r="G10" s="159"/>
      <c r="H10" s="159"/>
      <c r="I10" s="159"/>
      <c r="J10" s="79"/>
    </row>
    <row r="11" spans="1:10" ht="15" customHeight="1" x14ac:dyDescent="0.2">
      <c r="A11" s="165" t="s">
        <v>1</v>
      </c>
      <c r="B11" s="96">
        <v>-1</v>
      </c>
      <c r="C11" s="94">
        <v>-2</v>
      </c>
      <c r="D11" s="96">
        <v>-3</v>
      </c>
      <c r="E11" s="75">
        <v>-4</v>
      </c>
      <c r="F11" s="94">
        <v>-5</v>
      </c>
      <c r="G11" s="103" t="s">
        <v>106</v>
      </c>
      <c r="H11" s="104" t="s">
        <v>107</v>
      </c>
      <c r="I11" s="98" t="s">
        <v>104</v>
      </c>
      <c r="J11" s="79"/>
    </row>
    <row r="12" spans="1:10" ht="15" customHeight="1" x14ac:dyDescent="0.2">
      <c r="A12" s="166"/>
      <c r="B12" s="160" t="s">
        <v>108</v>
      </c>
      <c r="C12" s="161"/>
      <c r="D12" s="160" t="s">
        <v>109</v>
      </c>
      <c r="E12" s="162"/>
      <c r="F12" s="161"/>
      <c r="G12" s="163" t="s">
        <v>102</v>
      </c>
      <c r="H12" s="164"/>
      <c r="I12" s="168" t="s">
        <v>105</v>
      </c>
      <c r="J12" s="79"/>
    </row>
    <row r="13" spans="1:10" ht="24" x14ac:dyDescent="0.2">
      <c r="A13" s="167"/>
      <c r="B13" s="97" t="s">
        <v>97</v>
      </c>
      <c r="C13" s="95" t="s">
        <v>98</v>
      </c>
      <c r="D13" s="97" t="s">
        <v>99</v>
      </c>
      <c r="E13" s="82" t="s">
        <v>100</v>
      </c>
      <c r="F13" s="95" t="s">
        <v>101</v>
      </c>
      <c r="G13" s="105" t="s">
        <v>103</v>
      </c>
      <c r="H13" s="106" t="s">
        <v>110</v>
      </c>
      <c r="I13" s="169"/>
      <c r="J13" s="79"/>
    </row>
    <row r="14" spans="1:10" x14ac:dyDescent="0.2">
      <c r="A14" s="114"/>
      <c r="B14" s="81"/>
      <c r="C14" s="81"/>
      <c r="D14" s="81"/>
      <c r="E14" s="81"/>
      <c r="F14" s="81"/>
      <c r="G14" s="99"/>
      <c r="H14" s="99"/>
      <c r="I14" s="115"/>
      <c r="J14" s="79"/>
    </row>
    <row r="15" spans="1:10" x14ac:dyDescent="0.2">
      <c r="A15" s="116">
        <v>110</v>
      </c>
      <c r="B15" s="77"/>
      <c r="C15" s="77"/>
      <c r="D15" s="77"/>
      <c r="E15" s="77"/>
      <c r="F15" s="77"/>
      <c r="G15" s="110" t="str">
        <f>IF(B15&lt;&gt;0,D15/B15,"")</f>
        <v/>
      </c>
      <c r="H15" s="110" t="str">
        <f>IF(C15&lt;&gt;0,F15/C15,"")</f>
        <v/>
      </c>
      <c r="I15" s="117" t="str">
        <f>IF(D15&lt;&gt;0,(F15-E15)/D15,"")</f>
        <v/>
      </c>
      <c r="J15" s="79"/>
    </row>
    <row r="16" spans="1:10" x14ac:dyDescent="0.2">
      <c r="A16" s="116">
        <v>120</v>
      </c>
      <c r="B16" s="77"/>
      <c r="C16" s="77"/>
      <c r="D16" s="77"/>
      <c r="E16" s="77"/>
      <c r="F16" s="77"/>
      <c r="G16" s="110" t="str">
        <f t="shared" ref="G16:G45" si="0">IF(B16&lt;&gt;0,D16/B16,"")</f>
        <v/>
      </c>
      <c r="H16" s="110" t="str">
        <f t="shared" ref="H16:H45" si="1">IF(C16&lt;&gt;0,F16/C16,"")</f>
        <v/>
      </c>
      <c r="I16" s="117" t="str">
        <f t="shared" ref="I16:I45" si="2">IF(D16&lt;&gt;0,(F16-E16)/D16,"")</f>
        <v/>
      </c>
      <c r="J16" s="79"/>
    </row>
    <row r="17" spans="1:10" x14ac:dyDescent="0.2">
      <c r="A17" s="116">
        <v>130</v>
      </c>
      <c r="B17" s="77"/>
      <c r="C17" s="77"/>
      <c r="D17" s="77"/>
      <c r="E17" s="77"/>
      <c r="F17" s="77"/>
      <c r="G17" s="110" t="str">
        <f t="shared" si="0"/>
        <v/>
      </c>
      <c r="H17" s="110" t="str">
        <f t="shared" si="1"/>
        <v/>
      </c>
      <c r="I17" s="117" t="str">
        <f t="shared" si="2"/>
        <v/>
      </c>
      <c r="J17" s="79"/>
    </row>
    <row r="18" spans="1:10" x14ac:dyDescent="0.2">
      <c r="A18" s="116">
        <v>140</v>
      </c>
      <c r="B18" s="77"/>
      <c r="C18" s="77"/>
      <c r="D18" s="77"/>
      <c r="E18" s="77"/>
      <c r="F18" s="77"/>
      <c r="G18" s="110" t="str">
        <f t="shared" si="0"/>
        <v/>
      </c>
      <c r="H18" s="110" t="str">
        <f t="shared" si="1"/>
        <v/>
      </c>
      <c r="I18" s="117" t="str">
        <f t="shared" si="2"/>
        <v/>
      </c>
      <c r="J18" s="79"/>
    </row>
    <row r="19" spans="1:10" x14ac:dyDescent="0.2">
      <c r="A19" s="116">
        <v>150</v>
      </c>
      <c r="B19" s="77"/>
      <c r="C19" s="77"/>
      <c r="D19" s="77"/>
      <c r="E19" s="77"/>
      <c r="F19" s="77"/>
      <c r="G19" s="110" t="str">
        <f t="shared" si="0"/>
        <v/>
      </c>
      <c r="H19" s="110" t="str">
        <f t="shared" si="1"/>
        <v/>
      </c>
      <c r="I19" s="117" t="str">
        <f t="shared" si="2"/>
        <v/>
      </c>
      <c r="J19" s="79"/>
    </row>
    <row r="20" spans="1:10" x14ac:dyDescent="0.2">
      <c r="A20" s="116">
        <v>160</v>
      </c>
      <c r="B20" s="77"/>
      <c r="C20" s="77"/>
      <c r="D20" s="77"/>
      <c r="E20" s="77"/>
      <c r="F20" s="77"/>
      <c r="G20" s="110" t="str">
        <f t="shared" si="0"/>
        <v/>
      </c>
      <c r="H20" s="110" t="str">
        <f t="shared" si="1"/>
        <v/>
      </c>
      <c r="I20" s="117" t="str">
        <f t="shared" si="2"/>
        <v/>
      </c>
      <c r="J20" s="79"/>
    </row>
    <row r="21" spans="1:10" x14ac:dyDescent="0.2">
      <c r="A21" s="116">
        <v>170</v>
      </c>
      <c r="B21" s="77"/>
      <c r="C21" s="77"/>
      <c r="D21" s="77"/>
      <c r="E21" s="77"/>
      <c r="F21" s="77"/>
      <c r="G21" s="110" t="str">
        <f t="shared" si="0"/>
        <v/>
      </c>
      <c r="H21" s="110" t="str">
        <f t="shared" si="1"/>
        <v/>
      </c>
      <c r="I21" s="117" t="str">
        <f t="shared" si="2"/>
        <v/>
      </c>
      <c r="J21" s="79"/>
    </row>
    <row r="22" spans="1:10" x14ac:dyDescent="0.2">
      <c r="A22" s="116">
        <v>180</v>
      </c>
      <c r="B22" s="77"/>
      <c r="C22" s="77"/>
      <c r="D22" s="77"/>
      <c r="E22" s="77"/>
      <c r="F22" s="77"/>
      <c r="G22" s="110" t="str">
        <f t="shared" si="0"/>
        <v/>
      </c>
      <c r="H22" s="110" t="str">
        <f t="shared" si="1"/>
        <v/>
      </c>
      <c r="I22" s="117" t="str">
        <f t="shared" si="2"/>
        <v/>
      </c>
      <c r="J22" s="79"/>
    </row>
    <row r="23" spans="1:10" x14ac:dyDescent="0.2">
      <c r="A23" s="116">
        <v>190</v>
      </c>
      <c r="B23" s="77"/>
      <c r="C23" s="77"/>
      <c r="D23" s="77"/>
      <c r="E23" s="77"/>
      <c r="F23" s="77"/>
      <c r="G23" s="110" t="str">
        <f t="shared" si="0"/>
        <v/>
      </c>
      <c r="H23" s="110" t="str">
        <f t="shared" si="1"/>
        <v/>
      </c>
      <c r="I23" s="117" t="str">
        <f t="shared" si="2"/>
        <v/>
      </c>
      <c r="J23" s="79"/>
    </row>
    <row r="24" spans="1:10" x14ac:dyDescent="0.2">
      <c r="A24" s="116">
        <v>200</v>
      </c>
      <c r="B24" s="77"/>
      <c r="C24" s="77"/>
      <c r="D24" s="77"/>
      <c r="E24" s="77"/>
      <c r="F24" s="77"/>
      <c r="G24" s="110" t="str">
        <f t="shared" si="0"/>
        <v/>
      </c>
      <c r="H24" s="110" t="str">
        <f t="shared" si="1"/>
        <v/>
      </c>
      <c r="I24" s="117" t="str">
        <f t="shared" si="2"/>
        <v/>
      </c>
      <c r="J24" s="79"/>
    </row>
    <row r="25" spans="1:10" x14ac:dyDescent="0.2">
      <c r="A25" s="116">
        <v>210</v>
      </c>
      <c r="B25" s="77"/>
      <c r="C25" s="77"/>
      <c r="D25" s="77"/>
      <c r="E25" s="77"/>
      <c r="F25" s="77"/>
      <c r="G25" s="110" t="str">
        <f t="shared" si="0"/>
        <v/>
      </c>
      <c r="H25" s="110" t="str">
        <f t="shared" si="1"/>
        <v/>
      </c>
      <c r="I25" s="117" t="str">
        <f t="shared" si="2"/>
        <v/>
      </c>
      <c r="J25" s="79"/>
    </row>
    <row r="26" spans="1:10" x14ac:dyDescent="0.2">
      <c r="A26" s="116">
        <v>220</v>
      </c>
      <c r="B26" s="77"/>
      <c r="C26" s="77"/>
      <c r="D26" s="77"/>
      <c r="E26" s="77"/>
      <c r="F26" s="77"/>
      <c r="G26" s="110" t="str">
        <f t="shared" si="0"/>
        <v/>
      </c>
      <c r="H26" s="110" t="str">
        <f t="shared" si="1"/>
        <v/>
      </c>
      <c r="I26" s="117" t="str">
        <f t="shared" si="2"/>
        <v/>
      </c>
      <c r="J26" s="79"/>
    </row>
    <row r="27" spans="1:10" x14ac:dyDescent="0.2">
      <c r="A27" s="116">
        <v>230</v>
      </c>
      <c r="B27" s="77"/>
      <c r="C27" s="77"/>
      <c r="D27" s="77"/>
      <c r="E27" s="77"/>
      <c r="F27" s="77"/>
      <c r="G27" s="110" t="str">
        <f t="shared" si="0"/>
        <v/>
      </c>
      <c r="H27" s="110" t="str">
        <f t="shared" si="1"/>
        <v/>
      </c>
      <c r="I27" s="117" t="str">
        <f t="shared" si="2"/>
        <v/>
      </c>
      <c r="J27" s="79"/>
    </row>
    <row r="28" spans="1:10" x14ac:dyDescent="0.2">
      <c r="A28" s="116">
        <v>240</v>
      </c>
      <c r="B28" s="77"/>
      <c r="C28" s="77"/>
      <c r="D28" s="77"/>
      <c r="E28" s="77"/>
      <c r="F28" s="77"/>
      <c r="G28" s="110" t="str">
        <f t="shared" si="0"/>
        <v/>
      </c>
      <c r="H28" s="110" t="str">
        <f t="shared" si="1"/>
        <v/>
      </c>
      <c r="I28" s="117" t="str">
        <f t="shared" si="2"/>
        <v/>
      </c>
      <c r="J28" s="79"/>
    </row>
    <row r="29" spans="1:10" x14ac:dyDescent="0.2">
      <c r="A29" s="116">
        <v>250</v>
      </c>
      <c r="B29" s="77"/>
      <c r="C29" s="77"/>
      <c r="D29" s="77"/>
      <c r="E29" s="77"/>
      <c r="F29" s="77"/>
      <c r="G29" s="110" t="str">
        <f t="shared" si="0"/>
        <v/>
      </c>
      <c r="H29" s="110" t="str">
        <f t="shared" si="1"/>
        <v/>
      </c>
      <c r="I29" s="117" t="str">
        <f t="shared" si="2"/>
        <v/>
      </c>
      <c r="J29" s="79"/>
    </row>
    <row r="30" spans="1:10" x14ac:dyDescent="0.2">
      <c r="A30" s="116">
        <v>260</v>
      </c>
      <c r="B30" s="77"/>
      <c r="C30" s="77"/>
      <c r="D30" s="77"/>
      <c r="E30" s="77"/>
      <c r="F30" s="77"/>
      <c r="G30" s="110" t="str">
        <f t="shared" si="0"/>
        <v/>
      </c>
      <c r="H30" s="110" t="str">
        <f t="shared" si="1"/>
        <v/>
      </c>
      <c r="I30" s="117" t="str">
        <f t="shared" si="2"/>
        <v/>
      </c>
      <c r="J30" s="79"/>
    </row>
    <row r="31" spans="1:10" x14ac:dyDescent="0.2">
      <c r="A31" s="116">
        <v>270</v>
      </c>
      <c r="B31" s="77"/>
      <c r="C31" s="77"/>
      <c r="D31" s="77"/>
      <c r="E31" s="77"/>
      <c r="F31" s="77"/>
      <c r="G31" s="110" t="str">
        <f t="shared" si="0"/>
        <v/>
      </c>
      <c r="H31" s="110" t="str">
        <f t="shared" si="1"/>
        <v/>
      </c>
      <c r="I31" s="117" t="str">
        <f t="shared" si="2"/>
        <v/>
      </c>
      <c r="J31" s="79"/>
    </row>
    <row r="32" spans="1:10" x14ac:dyDescent="0.2">
      <c r="A32" s="116">
        <v>280</v>
      </c>
      <c r="B32" s="77"/>
      <c r="C32" s="77"/>
      <c r="D32" s="77"/>
      <c r="E32" s="77"/>
      <c r="F32" s="77"/>
      <c r="G32" s="110" t="str">
        <f t="shared" si="0"/>
        <v/>
      </c>
      <c r="H32" s="110" t="str">
        <f t="shared" si="1"/>
        <v/>
      </c>
      <c r="I32" s="117" t="str">
        <f t="shared" si="2"/>
        <v/>
      </c>
      <c r="J32" s="79"/>
    </row>
    <row r="33" spans="1:10" x14ac:dyDescent="0.2">
      <c r="A33" s="116">
        <v>290</v>
      </c>
      <c r="B33" s="77"/>
      <c r="C33" s="77"/>
      <c r="D33" s="77"/>
      <c r="E33" s="77"/>
      <c r="F33" s="77"/>
      <c r="G33" s="110" t="str">
        <f t="shared" si="0"/>
        <v/>
      </c>
      <c r="H33" s="110" t="str">
        <f t="shared" si="1"/>
        <v/>
      </c>
      <c r="I33" s="117" t="str">
        <f t="shared" si="2"/>
        <v/>
      </c>
      <c r="J33" s="79"/>
    </row>
    <row r="34" spans="1:10" x14ac:dyDescent="0.2">
      <c r="A34" s="116">
        <v>300</v>
      </c>
      <c r="B34" s="77"/>
      <c r="C34" s="77"/>
      <c r="D34" s="77"/>
      <c r="E34" s="77"/>
      <c r="F34" s="77"/>
      <c r="G34" s="110" t="str">
        <f t="shared" si="0"/>
        <v/>
      </c>
      <c r="H34" s="110" t="str">
        <f t="shared" si="1"/>
        <v/>
      </c>
      <c r="I34" s="117" t="str">
        <f t="shared" si="2"/>
        <v/>
      </c>
      <c r="J34" s="79"/>
    </row>
    <row r="35" spans="1:10" x14ac:dyDescent="0.2">
      <c r="A35" s="116">
        <v>310</v>
      </c>
      <c r="B35" s="77"/>
      <c r="C35" s="77"/>
      <c r="D35" s="77"/>
      <c r="E35" s="77"/>
      <c r="F35" s="77"/>
      <c r="G35" s="110" t="str">
        <f t="shared" si="0"/>
        <v/>
      </c>
      <c r="H35" s="110" t="str">
        <f t="shared" si="1"/>
        <v/>
      </c>
      <c r="I35" s="117" t="str">
        <f t="shared" si="2"/>
        <v/>
      </c>
      <c r="J35" s="79"/>
    </row>
    <row r="36" spans="1:10" x14ac:dyDescent="0.2">
      <c r="A36" s="116">
        <v>320</v>
      </c>
      <c r="B36" s="77"/>
      <c r="C36" s="77"/>
      <c r="D36" s="77"/>
      <c r="E36" s="77"/>
      <c r="F36" s="77"/>
      <c r="G36" s="110" t="str">
        <f t="shared" si="0"/>
        <v/>
      </c>
      <c r="H36" s="110" t="str">
        <f t="shared" si="1"/>
        <v/>
      </c>
      <c r="I36" s="117" t="str">
        <f t="shared" si="2"/>
        <v/>
      </c>
      <c r="J36" s="79"/>
    </row>
    <row r="37" spans="1:10" x14ac:dyDescent="0.2">
      <c r="A37" s="116">
        <v>330</v>
      </c>
      <c r="B37" s="77"/>
      <c r="C37" s="77"/>
      <c r="D37" s="77"/>
      <c r="E37" s="77"/>
      <c r="F37" s="77"/>
      <c r="G37" s="110" t="str">
        <f t="shared" si="0"/>
        <v/>
      </c>
      <c r="H37" s="110" t="str">
        <f t="shared" si="1"/>
        <v/>
      </c>
      <c r="I37" s="117" t="str">
        <f t="shared" si="2"/>
        <v/>
      </c>
      <c r="J37" s="79"/>
    </row>
    <row r="38" spans="1:10" x14ac:dyDescent="0.2">
      <c r="A38" s="116">
        <v>340</v>
      </c>
      <c r="B38" s="77"/>
      <c r="C38" s="77"/>
      <c r="D38" s="77"/>
      <c r="E38" s="77"/>
      <c r="F38" s="77"/>
      <c r="G38" s="110" t="str">
        <f t="shared" si="0"/>
        <v/>
      </c>
      <c r="H38" s="110" t="str">
        <f t="shared" si="1"/>
        <v/>
      </c>
      <c r="I38" s="117" t="str">
        <f t="shared" si="2"/>
        <v/>
      </c>
      <c r="J38" s="79"/>
    </row>
    <row r="39" spans="1:10" x14ac:dyDescent="0.2">
      <c r="A39" s="116">
        <v>350</v>
      </c>
      <c r="B39" s="77"/>
      <c r="C39" s="77"/>
      <c r="D39" s="77"/>
      <c r="E39" s="77"/>
      <c r="F39" s="77"/>
      <c r="G39" s="110" t="str">
        <f t="shared" si="0"/>
        <v/>
      </c>
      <c r="H39" s="110" t="str">
        <f t="shared" si="1"/>
        <v/>
      </c>
      <c r="I39" s="117" t="str">
        <f t="shared" si="2"/>
        <v/>
      </c>
      <c r="J39" s="79"/>
    </row>
    <row r="40" spans="1:10" x14ac:dyDescent="0.2">
      <c r="A40" s="116">
        <v>360</v>
      </c>
      <c r="B40" s="77"/>
      <c r="C40" s="77"/>
      <c r="D40" s="77"/>
      <c r="E40" s="77"/>
      <c r="F40" s="77"/>
      <c r="G40" s="110" t="str">
        <f t="shared" si="0"/>
        <v/>
      </c>
      <c r="H40" s="110" t="str">
        <f t="shared" si="1"/>
        <v/>
      </c>
      <c r="I40" s="117" t="str">
        <f t="shared" si="2"/>
        <v/>
      </c>
      <c r="J40" s="79"/>
    </row>
    <row r="41" spans="1:10" x14ac:dyDescent="0.2">
      <c r="A41" s="116">
        <v>370</v>
      </c>
      <c r="B41" s="77"/>
      <c r="C41" s="77"/>
      <c r="D41" s="77"/>
      <c r="E41" s="77"/>
      <c r="F41" s="77"/>
      <c r="G41" s="110" t="str">
        <f t="shared" si="0"/>
        <v/>
      </c>
      <c r="H41" s="110" t="str">
        <f t="shared" si="1"/>
        <v/>
      </c>
      <c r="I41" s="117" t="str">
        <f t="shared" si="2"/>
        <v/>
      </c>
      <c r="J41" s="79"/>
    </row>
    <row r="42" spans="1:10" x14ac:dyDescent="0.2">
      <c r="A42" s="116">
        <v>380</v>
      </c>
      <c r="B42" s="77"/>
      <c r="C42" s="77"/>
      <c r="D42" s="77"/>
      <c r="E42" s="77"/>
      <c r="F42" s="77"/>
      <c r="G42" s="110" t="str">
        <f t="shared" si="0"/>
        <v/>
      </c>
      <c r="H42" s="110" t="str">
        <f t="shared" si="1"/>
        <v/>
      </c>
      <c r="I42" s="117" t="str">
        <f t="shared" si="2"/>
        <v/>
      </c>
      <c r="J42" s="79"/>
    </row>
    <row r="43" spans="1:10" x14ac:dyDescent="0.2">
      <c r="A43" s="116">
        <v>390</v>
      </c>
      <c r="B43" s="77"/>
      <c r="C43" s="77"/>
      <c r="D43" s="77"/>
      <c r="E43" s="77"/>
      <c r="F43" s="77"/>
      <c r="G43" s="110" t="str">
        <f t="shared" si="0"/>
        <v/>
      </c>
      <c r="H43" s="110" t="str">
        <f t="shared" si="1"/>
        <v/>
      </c>
      <c r="I43" s="117" t="str">
        <f t="shared" si="2"/>
        <v/>
      </c>
      <c r="J43" s="79"/>
    </row>
    <row r="44" spans="1:10" x14ac:dyDescent="0.2">
      <c r="A44" s="116"/>
      <c r="B44" s="76"/>
      <c r="C44" s="76"/>
      <c r="D44" s="76"/>
      <c r="E44" s="76"/>
      <c r="F44" s="76"/>
      <c r="G44" s="110"/>
      <c r="H44" s="110"/>
      <c r="I44" s="117" t="str">
        <f t="shared" si="2"/>
        <v/>
      </c>
      <c r="J44" s="79"/>
    </row>
    <row r="45" spans="1:10" x14ac:dyDescent="0.2">
      <c r="A45" s="116" t="s">
        <v>2</v>
      </c>
      <c r="B45" s="78">
        <f>SUM(B15:B44)</f>
        <v>0</v>
      </c>
      <c r="C45" s="78">
        <f>SUM(C15:C44)</f>
        <v>0</v>
      </c>
      <c r="D45" s="78">
        <f>SUM(D15:D44)</f>
        <v>0</v>
      </c>
      <c r="E45" s="78">
        <f>SUM(E15:E44)</f>
        <v>0</v>
      </c>
      <c r="F45" s="78">
        <f>SUM(F15:F44)</f>
        <v>0</v>
      </c>
      <c r="G45" s="110" t="str">
        <f t="shared" si="0"/>
        <v/>
      </c>
      <c r="H45" s="110" t="str">
        <f t="shared" si="1"/>
        <v/>
      </c>
      <c r="I45" s="117" t="str">
        <f t="shared" si="2"/>
        <v/>
      </c>
      <c r="J45" s="79"/>
    </row>
    <row r="46" spans="1:10" x14ac:dyDescent="0.2">
      <c r="A46" s="118"/>
      <c r="B46" s="101"/>
      <c r="C46" s="101"/>
      <c r="D46" s="101"/>
      <c r="E46" s="101"/>
      <c r="F46" s="101"/>
      <c r="G46" s="112"/>
      <c r="H46" s="112"/>
      <c r="I46" s="119"/>
      <c r="J46" s="79"/>
    </row>
    <row r="47" spans="1:10" ht="12" customHeight="1" x14ac:dyDescent="0.2">
      <c r="A47" s="120" t="s">
        <v>138</v>
      </c>
      <c r="B47" s="113"/>
      <c r="C47" s="101"/>
      <c r="D47" s="101"/>
      <c r="E47" s="101"/>
      <c r="F47" s="101"/>
      <c r="G47" s="102"/>
      <c r="H47" s="102"/>
      <c r="I47" s="119"/>
      <c r="J47" s="79"/>
    </row>
    <row r="48" spans="1:10" x14ac:dyDescent="0.2">
      <c r="A48" s="157"/>
      <c r="B48" s="158"/>
      <c r="C48" s="77"/>
      <c r="D48" s="101"/>
      <c r="E48" s="101"/>
      <c r="F48" s="101"/>
      <c r="G48" s="102"/>
      <c r="H48" s="102"/>
      <c r="I48" s="119"/>
      <c r="J48" s="79"/>
    </row>
    <row r="49" spans="1:10" x14ac:dyDescent="0.2">
      <c r="A49" s="121" t="s">
        <v>137</v>
      </c>
      <c r="B49" s="101"/>
      <c r="C49" s="101">
        <f>C45-C48</f>
        <v>0</v>
      </c>
      <c r="D49" s="101"/>
      <c r="E49" s="101"/>
      <c r="F49" s="101"/>
      <c r="G49" s="102"/>
      <c r="H49" s="102"/>
      <c r="I49" s="119"/>
      <c r="J49" s="79"/>
    </row>
    <row r="50" spans="1:10" x14ac:dyDescent="0.2">
      <c r="A50" s="122" t="s">
        <v>135</v>
      </c>
      <c r="B50" s="123"/>
      <c r="C50" s="124" t="str">
        <f>IFERROR(C49/C48,"")</f>
        <v/>
      </c>
      <c r="D50" s="123"/>
      <c r="E50" s="123"/>
      <c r="F50" s="123"/>
      <c r="G50" s="125"/>
      <c r="H50" s="125"/>
      <c r="I50" s="126"/>
      <c r="J50" s="79"/>
    </row>
    <row r="51" spans="1:10" x14ac:dyDescent="0.2">
      <c r="A51" s="79"/>
      <c r="B51" s="79"/>
      <c r="C51" s="79"/>
      <c r="D51" s="79"/>
      <c r="E51" s="79"/>
      <c r="F51" s="79"/>
      <c r="G51" s="79"/>
      <c r="H51" s="79"/>
      <c r="I51" s="79"/>
      <c r="J51" s="79"/>
    </row>
  </sheetData>
  <sheetProtection algorithmName="SHA-512" hashValue="WYLqSjp4Vjh20cPeWOFCMsPhKP68vRee0RHktjLwuWtNdKAFZmpUXdcEI6ubHW/MTFwRzT+oQTXmxfZ50p+6ZQ==" saltValue="Dq/BIhmem7tWd1NFT9O3Lw==" spinCount="100000" sheet="1" objects="1" scenarios="1"/>
  <mergeCells count="7">
    <mergeCell ref="A48:B48"/>
    <mergeCell ref="B10:I10"/>
    <mergeCell ref="B12:C12"/>
    <mergeCell ref="D12:F12"/>
    <mergeCell ref="G12:H12"/>
    <mergeCell ref="A11:A13"/>
    <mergeCell ref="I12:I13"/>
  </mergeCells>
  <printOptions horizontalCentered="1"/>
  <pageMargins left="0.45" right="0.45" top="0.5" bottom="0.5" header="0.3" footer="0.3"/>
  <pageSetup scale="80" orientation="portrait" r:id="rId1"/>
  <headerFooter>
    <oddFooter>&amp;L&amp;8&amp;F&amp;C&amp;8&amp;A&amp;R&amp;8&amp;D</oddFooter>
  </headerFooter>
  <ignoredErrors>
    <ignoredError sqref="G15:G45 H15:H4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00"/>
  </sheetPr>
  <dimension ref="A1:P31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7.85546875" bestFit="1" customWidth="1"/>
    <col min="2" max="2" width="21.5703125" bestFit="1" customWidth="1"/>
    <col min="3" max="3" width="22.140625" bestFit="1" customWidth="1"/>
    <col min="4" max="4" width="10.5703125" bestFit="1" customWidth="1"/>
    <col min="5" max="5" width="10" bestFit="1" customWidth="1"/>
    <col min="6" max="6" width="14.7109375" customWidth="1"/>
    <col min="7" max="7" width="13.42578125" customWidth="1"/>
    <col min="8" max="8" width="13" customWidth="1"/>
    <col min="9" max="9" width="15.140625" bestFit="1" customWidth="1"/>
    <col min="10" max="10" width="15.42578125" bestFit="1" customWidth="1"/>
    <col min="11" max="11" width="14.85546875" bestFit="1" customWidth="1"/>
    <col min="12" max="12" width="12.5703125" bestFit="1" customWidth="1"/>
    <col min="13" max="13" width="11.85546875" bestFit="1" customWidth="1"/>
    <col min="14" max="14" width="11.85546875" customWidth="1"/>
    <col min="15" max="16" width="12.28515625" bestFit="1" customWidth="1"/>
  </cols>
  <sheetData>
    <row r="1" spans="1:16" x14ac:dyDescent="0.25">
      <c r="A1" s="83" t="s">
        <v>54</v>
      </c>
      <c r="B1" s="83" t="s">
        <v>0</v>
      </c>
      <c r="C1" s="83" t="s">
        <v>55</v>
      </c>
      <c r="D1" s="83" t="s">
        <v>57</v>
      </c>
      <c r="E1" s="83" t="s">
        <v>56</v>
      </c>
      <c r="F1" s="83" t="s">
        <v>112</v>
      </c>
      <c r="G1" s="83" t="s">
        <v>113</v>
      </c>
      <c r="H1" s="83" t="s">
        <v>114</v>
      </c>
      <c r="I1" s="83" t="s">
        <v>115</v>
      </c>
      <c r="J1" s="83" t="s">
        <v>116</v>
      </c>
      <c r="K1" s="83" t="s">
        <v>140</v>
      </c>
      <c r="L1" s="83" t="s">
        <v>141</v>
      </c>
      <c r="M1" s="83" t="s">
        <v>117</v>
      </c>
      <c r="N1" s="83" t="s">
        <v>118</v>
      </c>
      <c r="O1" s="83" t="s">
        <v>136</v>
      </c>
      <c r="P1" s="83" t="s">
        <v>142</v>
      </c>
    </row>
    <row r="2" spans="1:16" x14ac:dyDescent="0.25">
      <c r="A2">
        <f>Verification!C14</f>
        <v>99999</v>
      </c>
      <c r="B2" t="str">
        <f>Verification!C16</f>
        <v>An Insurance Company</v>
      </c>
      <c r="C2" t="str">
        <f>Verification!D5</f>
        <v>Jan 1, 2019 - Dec 31, 2019</v>
      </c>
      <c r="D2" s="107" t="s">
        <v>111</v>
      </c>
      <c r="E2">
        <f>'58-36-30(b2)_HO-Owners'!A15</f>
        <v>110</v>
      </c>
      <c r="F2" s="45">
        <f>'58-36-30(b2)_HO-Owners'!B15</f>
        <v>0</v>
      </c>
      <c r="G2" s="45">
        <f>'58-36-30(b2)_HO-Owners'!C15</f>
        <v>0</v>
      </c>
      <c r="H2" s="45">
        <f>'58-36-30(b2)_HO-Owners'!D15</f>
        <v>0</v>
      </c>
      <c r="I2" s="45">
        <f>'58-36-30(b2)_HO-Owners'!E15</f>
        <v>0</v>
      </c>
      <c r="J2" s="45">
        <f>'58-36-30(b2)_HO-Owners'!F15</f>
        <v>0</v>
      </c>
      <c r="K2" s="127" t="str">
        <f>'58-36-30(b2)_HO-Owners'!G15</f>
        <v/>
      </c>
      <c r="L2" s="127" t="str">
        <f>'58-36-30(b2)_HO-Owners'!H15</f>
        <v/>
      </c>
      <c r="M2" s="45" t="str">
        <f>'58-36-30(b2)_HO-Owners'!I15</f>
        <v/>
      </c>
      <c r="N2" s="45">
        <f>'58-36-30(b2)_HO-Owners'!C48</f>
        <v>0</v>
      </c>
      <c r="O2" s="45">
        <f>'58-36-30(b2)_HO-Owners'!C49</f>
        <v>0</v>
      </c>
      <c r="P2" s="128" t="str">
        <f>'58-36-30(b2)_HO-Owners'!C50</f>
        <v/>
      </c>
    </row>
    <row r="3" spans="1:16" x14ac:dyDescent="0.25">
      <c r="A3">
        <f>A2</f>
        <v>99999</v>
      </c>
      <c r="B3" t="str">
        <f>B2</f>
        <v>An Insurance Company</v>
      </c>
      <c r="C3" t="str">
        <f>C2</f>
        <v>Jan 1, 2019 - Dec 31, 2019</v>
      </c>
      <c r="D3" t="str">
        <f>D2</f>
        <v>HOOwners</v>
      </c>
      <c r="E3">
        <f>'58-36-30(b2)_HO-Owners'!A16</f>
        <v>120</v>
      </c>
      <c r="F3" s="45">
        <f>'58-36-30(b2)_HO-Owners'!B16</f>
        <v>0</v>
      </c>
      <c r="G3" s="45">
        <f>'58-36-30(b2)_HO-Owners'!C16</f>
        <v>0</v>
      </c>
      <c r="H3" s="45">
        <f>'58-36-30(b2)_HO-Owners'!D16</f>
        <v>0</v>
      </c>
      <c r="I3" s="45">
        <f>'58-36-30(b2)_HO-Owners'!E16</f>
        <v>0</v>
      </c>
      <c r="J3" s="45">
        <f>'58-36-30(b2)_HO-Owners'!F16</f>
        <v>0</v>
      </c>
      <c r="K3" s="127" t="str">
        <f>'58-36-30(b2)_HO-Owners'!G16</f>
        <v/>
      </c>
      <c r="L3" s="127" t="str">
        <f>'58-36-30(b2)_HO-Owners'!H16</f>
        <v/>
      </c>
      <c r="M3" s="45" t="str">
        <f>'58-36-30(b2)_HO-Owners'!I16</f>
        <v/>
      </c>
    </row>
    <row r="4" spans="1:16" x14ac:dyDescent="0.25">
      <c r="A4">
        <f t="shared" ref="A4:A31" si="0">A3</f>
        <v>99999</v>
      </c>
      <c r="B4" t="str">
        <f t="shared" ref="B4:B31" si="1">B3</f>
        <v>An Insurance Company</v>
      </c>
      <c r="C4" t="str">
        <f t="shared" ref="C4:C31" si="2">C3</f>
        <v>Jan 1, 2019 - Dec 31, 2019</v>
      </c>
      <c r="D4" t="str">
        <f t="shared" ref="D4:D31" si="3">D3</f>
        <v>HOOwners</v>
      </c>
      <c r="E4">
        <f>'58-36-30(b2)_HO-Owners'!A17</f>
        <v>130</v>
      </c>
      <c r="F4" s="45">
        <f>'58-36-30(b2)_HO-Owners'!B17</f>
        <v>0</v>
      </c>
      <c r="G4" s="45">
        <f>'58-36-30(b2)_HO-Owners'!C17</f>
        <v>0</v>
      </c>
      <c r="H4" s="45">
        <f>'58-36-30(b2)_HO-Owners'!D17</f>
        <v>0</v>
      </c>
      <c r="I4" s="45">
        <f>'58-36-30(b2)_HO-Owners'!E17</f>
        <v>0</v>
      </c>
      <c r="J4" s="45">
        <f>'58-36-30(b2)_HO-Owners'!F17</f>
        <v>0</v>
      </c>
      <c r="K4" s="127" t="str">
        <f>'58-36-30(b2)_HO-Owners'!G17</f>
        <v/>
      </c>
      <c r="L4" s="127" t="str">
        <f>'58-36-30(b2)_HO-Owners'!H17</f>
        <v/>
      </c>
      <c r="M4" s="45" t="str">
        <f>'58-36-30(b2)_HO-Owners'!I17</f>
        <v/>
      </c>
    </row>
    <row r="5" spans="1:16" x14ac:dyDescent="0.25">
      <c r="A5">
        <f t="shared" si="0"/>
        <v>99999</v>
      </c>
      <c r="B5" t="str">
        <f t="shared" si="1"/>
        <v>An Insurance Company</v>
      </c>
      <c r="C5" t="str">
        <f t="shared" si="2"/>
        <v>Jan 1, 2019 - Dec 31, 2019</v>
      </c>
      <c r="D5" t="str">
        <f t="shared" si="3"/>
        <v>HOOwners</v>
      </c>
      <c r="E5">
        <f>'58-36-30(b2)_HO-Owners'!A18</f>
        <v>140</v>
      </c>
      <c r="F5" s="45">
        <f>'58-36-30(b2)_HO-Owners'!B18</f>
        <v>0</v>
      </c>
      <c r="G5" s="45">
        <f>'58-36-30(b2)_HO-Owners'!C18</f>
        <v>0</v>
      </c>
      <c r="H5" s="45">
        <f>'58-36-30(b2)_HO-Owners'!D18</f>
        <v>0</v>
      </c>
      <c r="I5" s="45">
        <f>'58-36-30(b2)_HO-Owners'!E18</f>
        <v>0</v>
      </c>
      <c r="J5" s="45">
        <f>'58-36-30(b2)_HO-Owners'!F18</f>
        <v>0</v>
      </c>
      <c r="K5" s="127" t="str">
        <f>'58-36-30(b2)_HO-Owners'!G18</f>
        <v/>
      </c>
      <c r="L5" s="127" t="str">
        <f>'58-36-30(b2)_HO-Owners'!H18</f>
        <v/>
      </c>
      <c r="M5" s="45" t="str">
        <f>'58-36-30(b2)_HO-Owners'!I18</f>
        <v/>
      </c>
    </row>
    <row r="6" spans="1:16" x14ac:dyDescent="0.25">
      <c r="A6">
        <f t="shared" si="0"/>
        <v>99999</v>
      </c>
      <c r="B6" t="str">
        <f t="shared" si="1"/>
        <v>An Insurance Company</v>
      </c>
      <c r="C6" t="str">
        <f t="shared" si="2"/>
        <v>Jan 1, 2019 - Dec 31, 2019</v>
      </c>
      <c r="D6" t="str">
        <f t="shared" si="3"/>
        <v>HOOwners</v>
      </c>
      <c r="E6">
        <f>'58-36-30(b2)_HO-Owners'!A19</f>
        <v>150</v>
      </c>
      <c r="F6" s="45">
        <f>'58-36-30(b2)_HO-Owners'!B19</f>
        <v>0</v>
      </c>
      <c r="G6" s="45">
        <f>'58-36-30(b2)_HO-Owners'!C19</f>
        <v>0</v>
      </c>
      <c r="H6" s="45">
        <f>'58-36-30(b2)_HO-Owners'!D19</f>
        <v>0</v>
      </c>
      <c r="I6" s="45">
        <f>'58-36-30(b2)_HO-Owners'!E19</f>
        <v>0</v>
      </c>
      <c r="J6" s="45">
        <f>'58-36-30(b2)_HO-Owners'!F19</f>
        <v>0</v>
      </c>
      <c r="K6" s="127" t="str">
        <f>'58-36-30(b2)_HO-Owners'!G19</f>
        <v/>
      </c>
      <c r="L6" s="127" t="str">
        <f>'58-36-30(b2)_HO-Owners'!H19</f>
        <v/>
      </c>
      <c r="M6" s="45" t="str">
        <f>'58-36-30(b2)_HO-Owners'!I19</f>
        <v/>
      </c>
    </row>
    <row r="7" spans="1:16" x14ac:dyDescent="0.25">
      <c r="A7">
        <f t="shared" si="0"/>
        <v>99999</v>
      </c>
      <c r="B7" t="str">
        <f t="shared" si="1"/>
        <v>An Insurance Company</v>
      </c>
      <c r="C7" t="str">
        <f t="shared" si="2"/>
        <v>Jan 1, 2019 - Dec 31, 2019</v>
      </c>
      <c r="D7" t="str">
        <f t="shared" si="3"/>
        <v>HOOwners</v>
      </c>
      <c r="E7">
        <f>'58-36-30(b2)_HO-Owners'!A20</f>
        <v>160</v>
      </c>
      <c r="F7" s="45">
        <f>'58-36-30(b2)_HO-Owners'!B20</f>
        <v>0</v>
      </c>
      <c r="G7" s="45">
        <f>'58-36-30(b2)_HO-Owners'!C20</f>
        <v>0</v>
      </c>
      <c r="H7" s="45">
        <f>'58-36-30(b2)_HO-Owners'!D20</f>
        <v>0</v>
      </c>
      <c r="I7" s="45">
        <f>'58-36-30(b2)_HO-Owners'!E20</f>
        <v>0</v>
      </c>
      <c r="J7" s="45">
        <f>'58-36-30(b2)_HO-Owners'!F20</f>
        <v>0</v>
      </c>
      <c r="K7" s="127" t="str">
        <f>'58-36-30(b2)_HO-Owners'!G20</f>
        <v/>
      </c>
      <c r="L7" s="127" t="str">
        <f>'58-36-30(b2)_HO-Owners'!H20</f>
        <v/>
      </c>
      <c r="M7" s="45" t="str">
        <f>'58-36-30(b2)_HO-Owners'!I20</f>
        <v/>
      </c>
    </row>
    <row r="8" spans="1:16" x14ac:dyDescent="0.25">
      <c r="A8">
        <f t="shared" si="0"/>
        <v>99999</v>
      </c>
      <c r="B8" t="str">
        <f t="shared" si="1"/>
        <v>An Insurance Company</v>
      </c>
      <c r="C8" t="str">
        <f t="shared" si="2"/>
        <v>Jan 1, 2019 - Dec 31, 2019</v>
      </c>
      <c r="D8" t="str">
        <f t="shared" si="3"/>
        <v>HOOwners</v>
      </c>
      <c r="E8">
        <f>'58-36-30(b2)_HO-Owners'!A21</f>
        <v>170</v>
      </c>
      <c r="F8" s="45">
        <f>'58-36-30(b2)_HO-Owners'!B21</f>
        <v>0</v>
      </c>
      <c r="G8" s="45">
        <f>'58-36-30(b2)_HO-Owners'!C21</f>
        <v>0</v>
      </c>
      <c r="H8" s="45">
        <f>'58-36-30(b2)_HO-Owners'!D21</f>
        <v>0</v>
      </c>
      <c r="I8" s="45">
        <f>'58-36-30(b2)_HO-Owners'!E21</f>
        <v>0</v>
      </c>
      <c r="J8" s="45">
        <f>'58-36-30(b2)_HO-Owners'!F21</f>
        <v>0</v>
      </c>
      <c r="K8" s="127" t="str">
        <f>'58-36-30(b2)_HO-Owners'!G21</f>
        <v/>
      </c>
      <c r="L8" s="127" t="str">
        <f>'58-36-30(b2)_HO-Owners'!H21</f>
        <v/>
      </c>
      <c r="M8" s="45" t="str">
        <f>'58-36-30(b2)_HO-Owners'!I21</f>
        <v/>
      </c>
    </row>
    <row r="9" spans="1:16" x14ac:dyDescent="0.25">
      <c r="A9">
        <f t="shared" si="0"/>
        <v>99999</v>
      </c>
      <c r="B9" t="str">
        <f t="shared" si="1"/>
        <v>An Insurance Company</v>
      </c>
      <c r="C9" t="str">
        <f t="shared" si="2"/>
        <v>Jan 1, 2019 - Dec 31, 2019</v>
      </c>
      <c r="D9" t="str">
        <f t="shared" si="3"/>
        <v>HOOwners</v>
      </c>
      <c r="E9">
        <f>'58-36-30(b2)_HO-Owners'!A22</f>
        <v>180</v>
      </c>
      <c r="F9" s="45">
        <f>'58-36-30(b2)_HO-Owners'!B22</f>
        <v>0</v>
      </c>
      <c r="G9" s="45">
        <f>'58-36-30(b2)_HO-Owners'!C22</f>
        <v>0</v>
      </c>
      <c r="H9" s="45">
        <f>'58-36-30(b2)_HO-Owners'!D22</f>
        <v>0</v>
      </c>
      <c r="I9" s="45">
        <f>'58-36-30(b2)_HO-Owners'!E22</f>
        <v>0</v>
      </c>
      <c r="J9" s="45">
        <f>'58-36-30(b2)_HO-Owners'!F22</f>
        <v>0</v>
      </c>
      <c r="K9" s="127" t="str">
        <f>'58-36-30(b2)_HO-Owners'!G22</f>
        <v/>
      </c>
      <c r="L9" s="127" t="str">
        <f>'58-36-30(b2)_HO-Owners'!H22</f>
        <v/>
      </c>
      <c r="M9" s="45" t="str">
        <f>'58-36-30(b2)_HO-Owners'!I22</f>
        <v/>
      </c>
    </row>
    <row r="10" spans="1:16" x14ac:dyDescent="0.25">
      <c r="A10">
        <f t="shared" si="0"/>
        <v>99999</v>
      </c>
      <c r="B10" t="str">
        <f t="shared" si="1"/>
        <v>An Insurance Company</v>
      </c>
      <c r="C10" t="str">
        <f t="shared" si="2"/>
        <v>Jan 1, 2019 - Dec 31, 2019</v>
      </c>
      <c r="D10" t="str">
        <f t="shared" si="3"/>
        <v>HOOwners</v>
      </c>
      <c r="E10">
        <f>'58-36-30(b2)_HO-Owners'!A23</f>
        <v>190</v>
      </c>
      <c r="F10" s="45">
        <f>'58-36-30(b2)_HO-Owners'!B23</f>
        <v>0</v>
      </c>
      <c r="G10" s="45">
        <f>'58-36-30(b2)_HO-Owners'!C23</f>
        <v>0</v>
      </c>
      <c r="H10" s="45">
        <f>'58-36-30(b2)_HO-Owners'!D23</f>
        <v>0</v>
      </c>
      <c r="I10" s="45">
        <f>'58-36-30(b2)_HO-Owners'!E23</f>
        <v>0</v>
      </c>
      <c r="J10" s="45">
        <f>'58-36-30(b2)_HO-Owners'!F23</f>
        <v>0</v>
      </c>
      <c r="K10" s="127" t="str">
        <f>'58-36-30(b2)_HO-Owners'!G23</f>
        <v/>
      </c>
      <c r="L10" s="127" t="str">
        <f>'58-36-30(b2)_HO-Owners'!H23</f>
        <v/>
      </c>
      <c r="M10" s="45" t="str">
        <f>'58-36-30(b2)_HO-Owners'!I23</f>
        <v/>
      </c>
    </row>
    <row r="11" spans="1:16" x14ac:dyDescent="0.25">
      <c r="A11">
        <f t="shared" si="0"/>
        <v>99999</v>
      </c>
      <c r="B11" t="str">
        <f t="shared" si="1"/>
        <v>An Insurance Company</v>
      </c>
      <c r="C11" t="str">
        <f t="shared" si="2"/>
        <v>Jan 1, 2019 - Dec 31, 2019</v>
      </c>
      <c r="D11" t="str">
        <f t="shared" si="3"/>
        <v>HOOwners</v>
      </c>
      <c r="E11">
        <f>'58-36-30(b2)_HO-Owners'!A24</f>
        <v>200</v>
      </c>
      <c r="F11" s="45">
        <f>'58-36-30(b2)_HO-Owners'!B24</f>
        <v>0</v>
      </c>
      <c r="G11" s="45">
        <f>'58-36-30(b2)_HO-Owners'!C24</f>
        <v>0</v>
      </c>
      <c r="H11" s="45">
        <f>'58-36-30(b2)_HO-Owners'!D24</f>
        <v>0</v>
      </c>
      <c r="I11" s="45">
        <f>'58-36-30(b2)_HO-Owners'!E24</f>
        <v>0</v>
      </c>
      <c r="J11" s="45">
        <f>'58-36-30(b2)_HO-Owners'!F24</f>
        <v>0</v>
      </c>
      <c r="K11" s="127" t="str">
        <f>'58-36-30(b2)_HO-Owners'!G24</f>
        <v/>
      </c>
      <c r="L11" s="127" t="str">
        <f>'58-36-30(b2)_HO-Owners'!H24</f>
        <v/>
      </c>
      <c r="M11" s="45" t="str">
        <f>'58-36-30(b2)_HO-Owners'!I24</f>
        <v/>
      </c>
    </row>
    <row r="12" spans="1:16" x14ac:dyDescent="0.25">
      <c r="A12">
        <f t="shared" si="0"/>
        <v>99999</v>
      </c>
      <c r="B12" t="str">
        <f t="shared" si="1"/>
        <v>An Insurance Company</v>
      </c>
      <c r="C12" t="str">
        <f t="shared" si="2"/>
        <v>Jan 1, 2019 - Dec 31, 2019</v>
      </c>
      <c r="D12" t="str">
        <f t="shared" si="3"/>
        <v>HOOwners</v>
      </c>
      <c r="E12">
        <f>'58-36-30(b2)_HO-Owners'!A25</f>
        <v>210</v>
      </c>
      <c r="F12" s="45">
        <f>'58-36-30(b2)_HO-Owners'!B25</f>
        <v>0</v>
      </c>
      <c r="G12" s="45">
        <f>'58-36-30(b2)_HO-Owners'!C25</f>
        <v>0</v>
      </c>
      <c r="H12" s="45">
        <f>'58-36-30(b2)_HO-Owners'!D25</f>
        <v>0</v>
      </c>
      <c r="I12" s="45">
        <f>'58-36-30(b2)_HO-Owners'!E25</f>
        <v>0</v>
      </c>
      <c r="J12" s="45">
        <f>'58-36-30(b2)_HO-Owners'!F25</f>
        <v>0</v>
      </c>
      <c r="K12" s="127" t="str">
        <f>'58-36-30(b2)_HO-Owners'!G25</f>
        <v/>
      </c>
      <c r="L12" s="127" t="str">
        <f>'58-36-30(b2)_HO-Owners'!H25</f>
        <v/>
      </c>
      <c r="M12" s="45" t="str">
        <f>'58-36-30(b2)_HO-Owners'!I25</f>
        <v/>
      </c>
    </row>
    <row r="13" spans="1:16" x14ac:dyDescent="0.25">
      <c r="A13">
        <f t="shared" si="0"/>
        <v>99999</v>
      </c>
      <c r="B13" t="str">
        <f t="shared" si="1"/>
        <v>An Insurance Company</v>
      </c>
      <c r="C13" t="str">
        <f t="shared" si="2"/>
        <v>Jan 1, 2019 - Dec 31, 2019</v>
      </c>
      <c r="D13" t="str">
        <f t="shared" si="3"/>
        <v>HOOwners</v>
      </c>
      <c r="E13">
        <f>'58-36-30(b2)_HO-Owners'!A26</f>
        <v>220</v>
      </c>
      <c r="F13" s="45">
        <f>'58-36-30(b2)_HO-Owners'!B26</f>
        <v>0</v>
      </c>
      <c r="G13" s="45">
        <f>'58-36-30(b2)_HO-Owners'!C26</f>
        <v>0</v>
      </c>
      <c r="H13" s="45">
        <f>'58-36-30(b2)_HO-Owners'!D26</f>
        <v>0</v>
      </c>
      <c r="I13" s="45">
        <f>'58-36-30(b2)_HO-Owners'!E26</f>
        <v>0</v>
      </c>
      <c r="J13" s="45">
        <f>'58-36-30(b2)_HO-Owners'!F26</f>
        <v>0</v>
      </c>
      <c r="K13" s="127" t="str">
        <f>'58-36-30(b2)_HO-Owners'!G26</f>
        <v/>
      </c>
      <c r="L13" s="127" t="str">
        <f>'58-36-30(b2)_HO-Owners'!H26</f>
        <v/>
      </c>
      <c r="M13" s="45" t="str">
        <f>'58-36-30(b2)_HO-Owners'!I26</f>
        <v/>
      </c>
    </row>
    <row r="14" spans="1:16" x14ac:dyDescent="0.25">
      <c r="A14">
        <f t="shared" si="0"/>
        <v>99999</v>
      </c>
      <c r="B14" t="str">
        <f t="shared" si="1"/>
        <v>An Insurance Company</v>
      </c>
      <c r="C14" t="str">
        <f t="shared" si="2"/>
        <v>Jan 1, 2019 - Dec 31, 2019</v>
      </c>
      <c r="D14" t="str">
        <f t="shared" si="3"/>
        <v>HOOwners</v>
      </c>
      <c r="E14">
        <f>'58-36-30(b2)_HO-Owners'!A27</f>
        <v>230</v>
      </c>
      <c r="F14" s="45">
        <f>'58-36-30(b2)_HO-Owners'!B27</f>
        <v>0</v>
      </c>
      <c r="G14" s="45">
        <f>'58-36-30(b2)_HO-Owners'!C27</f>
        <v>0</v>
      </c>
      <c r="H14" s="45">
        <f>'58-36-30(b2)_HO-Owners'!D27</f>
        <v>0</v>
      </c>
      <c r="I14" s="45">
        <f>'58-36-30(b2)_HO-Owners'!E27</f>
        <v>0</v>
      </c>
      <c r="J14" s="45">
        <f>'58-36-30(b2)_HO-Owners'!F27</f>
        <v>0</v>
      </c>
      <c r="K14" s="127" t="str">
        <f>'58-36-30(b2)_HO-Owners'!G27</f>
        <v/>
      </c>
      <c r="L14" s="127" t="str">
        <f>'58-36-30(b2)_HO-Owners'!H27</f>
        <v/>
      </c>
      <c r="M14" s="45" t="str">
        <f>'58-36-30(b2)_HO-Owners'!I27</f>
        <v/>
      </c>
    </row>
    <row r="15" spans="1:16" x14ac:dyDescent="0.25">
      <c r="A15">
        <f t="shared" si="0"/>
        <v>99999</v>
      </c>
      <c r="B15" t="str">
        <f t="shared" si="1"/>
        <v>An Insurance Company</v>
      </c>
      <c r="C15" t="str">
        <f t="shared" si="2"/>
        <v>Jan 1, 2019 - Dec 31, 2019</v>
      </c>
      <c r="D15" t="str">
        <f t="shared" si="3"/>
        <v>HOOwners</v>
      </c>
      <c r="E15">
        <f>'58-36-30(b2)_HO-Owners'!A28</f>
        <v>240</v>
      </c>
      <c r="F15" s="45">
        <f>'58-36-30(b2)_HO-Owners'!B28</f>
        <v>0</v>
      </c>
      <c r="G15" s="45">
        <f>'58-36-30(b2)_HO-Owners'!C28</f>
        <v>0</v>
      </c>
      <c r="H15" s="45">
        <f>'58-36-30(b2)_HO-Owners'!D28</f>
        <v>0</v>
      </c>
      <c r="I15" s="45">
        <f>'58-36-30(b2)_HO-Owners'!E28</f>
        <v>0</v>
      </c>
      <c r="J15" s="45">
        <f>'58-36-30(b2)_HO-Owners'!F28</f>
        <v>0</v>
      </c>
      <c r="K15" s="127" t="str">
        <f>'58-36-30(b2)_HO-Owners'!G28</f>
        <v/>
      </c>
      <c r="L15" s="127" t="str">
        <f>'58-36-30(b2)_HO-Owners'!H28</f>
        <v/>
      </c>
      <c r="M15" s="45" t="str">
        <f>'58-36-30(b2)_HO-Owners'!I28</f>
        <v/>
      </c>
    </row>
    <row r="16" spans="1:16" x14ac:dyDescent="0.25">
      <c r="A16">
        <f t="shared" si="0"/>
        <v>99999</v>
      </c>
      <c r="B16" t="str">
        <f t="shared" si="1"/>
        <v>An Insurance Company</v>
      </c>
      <c r="C16" t="str">
        <f t="shared" si="2"/>
        <v>Jan 1, 2019 - Dec 31, 2019</v>
      </c>
      <c r="D16" t="str">
        <f t="shared" si="3"/>
        <v>HOOwners</v>
      </c>
      <c r="E16">
        <f>'58-36-30(b2)_HO-Owners'!A29</f>
        <v>250</v>
      </c>
      <c r="F16" s="45">
        <f>'58-36-30(b2)_HO-Owners'!B29</f>
        <v>0</v>
      </c>
      <c r="G16" s="45">
        <f>'58-36-30(b2)_HO-Owners'!C29</f>
        <v>0</v>
      </c>
      <c r="H16" s="45">
        <f>'58-36-30(b2)_HO-Owners'!D29</f>
        <v>0</v>
      </c>
      <c r="I16" s="45">
        <f>'58-36-30(b2)_HO-Owners'!E29</f>
        <v>0</v>
      </c>
      <c r="J16" s="45">
        <f>'58-36-30(b2)_HO-Owners'!F29</f>
        <v>0</v>
      </c>
      <c r="K16" s="127" t="str">
        <f>'58-36-30(b2)_HO-Owners'!G29</f>
        <v/>
      </c>
      <c r="L16" s="127" t="str">
        <f>'58-36-30(b2)_HO-Owners'!H29</f>
        <v/>
      </c>
      <c r="M16" s="45" t="str">
        <f>'58-36-30(b2)_HO-Owners'!I29</f>
        <v/>
      </c>
    </row>
    <row r="17" spans="1:13" x14ac:dyDescent="0.25">
      <c r="A17">
        <f t="shared" si="0"/>
        <v>99999</v>
      </c>
      <c r="B17" t="str">
        <f t="shared" si="1"/>
        <v>An Insurance Company</v>
      </c>
      <c r="C17" t="str">
        <f t="shared" si="2"/>
        <v>Jan 1, 2019 - Dec 31, 2019</v>
      </c>
      <c r="D17" t="str">
        <f t="shared" si="3"/>
        <v>HOOwners</v>
      </c>
      <c r="E17">
        <f>'58-36-30(b2)_HO-Owners'!A30</f>
        <v>260</v>
      </c>
      <c r="F17" s="45">
        <f>'58-36-30(b2)_HO-Owners'!B30</f>
        <v>0</v>
      </c>
      <c r="G17" s="45">
        <f>'58-36-30(b2)_HO-Owners'!C30</f>
        <v>0</v>
      </c>
      <c r="H17" s="45">
        <f>'58-36-30(b2)_HO-Owners'!D30</f>
        <v>0</v>
      </c>
      <c r="I17" s="45">
        <f>'58-36-30(b2)_HO-Owners'!E30</f>
        <v>0</v>
      </c>
      <c r="J17" s="45">
        <f>'58-36-30(b2)_HO-Owners'!F30</f>
        <v>0</v>
      </c>
      <c r="K17" s="127" t="str">
        <f>'58-36-30(b2)_HO-Owners'!G30</f>
        <v/>
      </c>
      <c r="L17" s="127" t="str">
        <f>'58-36-30(b2)_HO-Owners'!H30</f>
        <v/>
      </c>
      <c r="M17" s="45" t="str">
        <f>'58-36-30(b2)_HO-Owners'!I30</f>
        <v/>
      </c>
    </row>
    <row r="18" spans="1:13" x14ac:dyDescent="0.25">
      <c r="A18">
        <f t="shared" si="0"/>
        <v>99999</v>
      </c>
      <c r="B18" t="str">
        <f t="shared" si="1"/>
        <v>An Insurance Company</v>
      </c>
      <c r="C18" t="str">
        <f t="shared" si="2"/>
        <v>Jan 1, 2019 - Dec 31, 2019</v>
      </c>
      <c r="D18" t="str">
        <f t="shared" si="3"/>
        <v>HOOwners</v>
      </c>
      <c r="E18">
        <f>'58-36-30(b2)_HO-Owners'!A31</f>
        <v>270</v>
      </c>
      <c r="F18" s="45">
        <f>'58-36-30(b2)_HO-Owners'!B31</f>
        <v>0</v>
      </c>
      <c r="G18" s="45">
        <f>'58-36-30(b2)_HO-Owners'!C31</f>
        <v>0</v>
      </c>
      <c r="H18" s="45">
        <f>'58-36-30(b2)_HO-Owners'!D31</f>
        <v>0</v>
      </c>
      <c r="I18" s="45">
        <f>'58-36-30(b2)_HO-Owners'!E31</f>
        <v>0</v>
      </c>
      <c r="J18" s="45">
        <f>'58-36-30(b2)_HO-Owners'!F31</f>
        <v>0</v>
      </c>
      <c r="K18" s="127" t="str">
        <f>'58-36-30(b2)_HO-Owners'!G31</f>
        <v/>
      </c>
      <c r="L18" s="127" t="str">
        <f>'58-36-30(b2)_HO-Owners'!H31</f>
        <v/>
      </c>
      <c r="M18" s="45" t="str">
        <f>'58-36-30(b2)_HO-Owners'!I31</f>
        <v/>
      </c>
    </row>
    <row r="19" spans="1:13" x14ac:dyDescent="0.25">
      <c r="A19">
        <f t="shared" si="0"/>
        <v>99999</v>
      </c>
      <c r="B19" t="str">
        <f t="shared" si="1"/>
        <v>An Insurance Company</v>
      </c>
      <c r="C19" t="str">
        <f t="shared" si="2"/>
        <v>Jan 1, 2019 - Dec 31, 2019</v>
      </c>
      <c r="D19" t="str">
        <f t="shared" si="3"/>
        <v>HOOwners</v>
      </c>
      <c r="E19">
        <f>'58-36-30(b2)_HO-Owners'!A32</f>
        <v>280</v>
      </c>
      <c r="F19" s="45">
        <f>'58-36-30(b2)_HO-Owners'!B32</f>
        <v>0</v>
      </c>
      <c r="G19" s="45">
        <f>'58-36-30(b2)_HO-Owners'!C32</f>
        <v>0</v>
      </c>
      <c r="H19" s="45">
        <f>'58-36-30(b2)_HO-Owners'!D32</f>
        <v>0</v>
      </c>
      <c r="I19" s="45">
        <f>'58-36-30(b2)_HO-Owners'!E32</f>
        <v>0</v>
      </c>
      <c r="J19" s="45">
        <f>'58-36-30(b2)_HO-Owners'!F32</f>
        <v>0</v>
      </c>
      <c r="K19" s="127" t="str">
        <f>'58-36-30(b2)_HO-Owners'!G32</f>
        <v/>
      </c>
      <c r="L19" s="127" t="str">
        <f>'58-36-30(b2)_HO-Owners'!H32</f>
        <v/>
      </c>
      <c r="M19" s="45" t="str">
        <f>'58-36-30(b2)_HO-Owners'!I32</f>
        <v/>
      </c>
    </row>
    <row r="20" spans="1:13" x14ac:dyDescent="0.25">
      <c r="A20">
        <f t="shared" si="0"/>
        <v>99999</v>
      </c>
      <c r="B20" t="str">
        <f t="shared" si="1"/>
        <v>An Insurance Company</v>
      </c>
      <c r="C20" t="str">
        <f t="shared" si="2"/>
        <v>Jan 1, 2019 - Dec 31, 2019</v>
      </c>
      <c r="D20" t="str">
        <f t="shared" si="3"/>
        <v>HOOwners</v>
      </c>
      <c r="E20">
        <f>'58-36-30(b2)_HO-Owners'!A33</f>
        <v>290</v>
      </c>
      <c r="F20" s="45">
        <f>'58-36-30(b2)_HO-Owners'!B33</f>
        <v>0</v>
      </c>
      <c r="G20" s="45">
        <f>'58-36-30(b2)_HO-Owners'!C33</f>
        <v>0</v>
      </c>
      <c r="H20" s="45">
        <f>'58-36-30(b2)_HO-Owners'!D33</f>
        <v>0</v>
      </c>
      <c r="I20" s="45">
        <f>'58-36-30(b2)_HO-Owners'!E33</f>
        <v>0</v>
      </c>
      <c r="J20" s="45">
        <f>'58-36-30(b2)_HO-Owners'!F33</f>
        <v>0</v>
      </c>
      <c r="K20" s="127" t="str">
        <f>'58-36-30(b2)_HO-Owners'!G33</f>
        <v/>
      </c>
      <c r="L20" s="127" t="str">
        <f>'58-36-30(b2)_HO-Owners'!H33</f>
        <v/>
      </c>
      <c r="M20" s="45" t="str">
        <f>'58-36-30(b2)_HO-Owners'!I33</f>
        <v/>
      </c>
    </row>
    <row r="21" spans="1:13" x14ac:dyDescent="0.25">
      <c r="A21">
        <f t="shared" si="0"/>
        <v>99999</v>
      </c>
      <c r="B21" t="str">
        <f t="shared" si="1"/>
        <v>An Insurance Company</v>
      </c>
      <c r="C21" t="str">
        <f t="shared" si="2"/>
        <v>Jan 1, 2019 - Dec 31, 2019</v>
      </c>
      <c r="D21" t="str">
        <f t="shared" si="3"/>
        <v>HOOwners</v>
      </c>
      <c r="E21">
        <f>'58-36-30(b2)_HO-Owners'!A34</f>
        <v>300</v>
      </c>
      <c r="F21" s="45">
        <f>'58-36-30(b2)_HO-Owners'!B34</f>
        <v>0</v>
      </c>
      <c r="G21" s="45">
        <f>'58-36-30(b2)_HO-Owners'!C34</f>
        <v>0</v>
      </c>
      <c r="H21" s="45">
        <f>'58-36-30(b2)_HO-Owners'!D34</f>
        <v>0</v>
      </c>
      <c r="I21" s="45">
        <f>'58-36-30(b2)_HO-Owners'!E34</f>
        <v>0</v>
      </c>
      <c r="J21" s="45">
        <f>'58-36-30(b2)_HO-Owners'!F34</f>
        <v>0</v>
      </c>
      <c r="K21" s="127" t="str">
        <f>'58-36-30(b2)_HO-Owners'!G34</f>
        <v/>
      </c>
      <c r="L21" s="127" t="str">
        <f>'58-36-30(b2)_HO-Owners'!H34</f>
        <v/>
      </c>
      <c r="M21" s="45" t="str">
        <f>'58-36-30(b2)_HO-Owners'!I34</f>
        <v/>
      </c>
    </row>
    <row r="22" spans="1:13" x14ac:dyDescent="0.25">
      <c r="A22">
        <f t="shared" si="0"/>
        <v>99999</v>
      </c>
      <c r="B22" t="str">
        <f t="shared" si="1"/>
        <v>An Insurance Company</v>
      </c>
      <c r="C22" t="str">
        <f t="shared" si="2"/>
        <v>Jan 1, 2019 - Dec 31, 2019</v>
      </c>
      <c r="D22" t="str">
        <f t="shared" si="3"/>
        <v>HOOwners</v>
      </c>
      <c r="E22">
        <f>'58-36-30(b2)_HO-Owners'!A35</f>
        <v>310</v>
      </c>
      <c r="F22" s="45">
        <f>'58-36-30(b2)_HO-Owners'!B35</f>
        <v>0</v>
      </c>
      <c r="G22" s="45">
        <f>'58-36-30(b2)_HO-Owners'!C35</f>
        <v>0</v>
      </c>
      <c r="H22" s="45">
        <f>'58-36-30(b2)_HO-Owners'!D35</f>
        <v>0</v>
      </c>
      <c r="I22" s="45">
        <f>'58-36-30(b2)_HO-Owners'!E35</f>
        <v>0</v>
      </c>
      <c r="J22" s="45">
        <f>'58-36-30(b2)_HO-Owners'!F35</f>
        <v>0</v>
      </c>
      <c r="K22" s="127" t="str">
        <f>'58-36-30(b2)_HO-Owners'!G35</f>
        <v/>
      </c>
      <c r="L22" s="127" t="str">
        <f>'58-36-30(b2)_HO-Owners'!H35</f>
        <v/>
      </c>
      <c r="M22" s="45" t="str">
        <f>'58-36-30(b2)_HO-Owners'!I35</f>
        <v/>
      </c>
    </row>
    <row r="23" spans="1:13" x14ac:dyDescent="0.25">
      <c r="A23">
        <f t="shared" si="0"/>
        <v>99999</v>
      </c>
      <c r="B23" t="str">
        <f t="shared" si="1"/>
        <v>An Insurance Company</v>
      </c>
      <c r="C23" t="str">
        <f t="shared" si="2"/>
        <v>Jan 1, 2019 - Dec 31, 2019</v>
      </c>
      <c r="D23" t="str">
        <f t="shared" si="3"/>
        <v>HOOwners</v>
      </c>
      <c r="E23">
        <f>'58-36-30(b2)_HO-Owners'!A36</f>
        <v>320</v>
      </c>
      <c r="F23" s="45">
        <f>'58-36-30(b2)_HO-Owners'!B36</f>
        <v>0</v>
      </c>
      <c r="G23" s="45">
        <f>'58-36-30(b2)_HO-Owners'!C36</f>
        <v>0</v>
      </c>
      <c r="H23" s="45">
        <f>'58-36-30(b2)_HO-Owners'!D36</f>
        <v>0</v>
      </c>
      <c r="I23" s="45">
        <f>'58-36-30(b2)_HO-Owners'!E36</f>
        <v>0</v>
      </c>
      <c r="J23" s="45">
        <f>'58-36-30(b2)_HO-Owners'!F36</f>
        <v>0</v>
      </c>
      <c r="K23" s="127" t="str">
        <f>'58-36-30(b2)_HO-Owners'!G36</f>
        <v/>
      </c>
      <c r="L23" s="127" t="str">
        <f>'58-36-30(b2)_HO-Owners'!H36</f>
        <v/>
      </c>
      <c r="M23" s="45" t="str">
        <f>'58-36-30(b2)_HO-Owners'!I36</f>
        <v/>
      </c>
    </row>
    <row r="24" spans="1:13" x14ac:dyDescent="0.25">
      <c r="A24">
        <f t="shared" si="0"/>
        <v>99999</v>
      </c>
      <c r="B24" t="str">
        <f t="shared" si="1"/>
        <v>An Insurance Company</v>
      </c>
      <c r="C24" t="str">
        <f t="shared" si="2"/>
        <v>Jan 1, 2019 - Dec 31, 2019</v>
      </c>
      <c r="D24" t="str">
        <f t="shared" si="3"/>
        <v>HOOwners</v>
      </c>
      <c r="E24">
        <f>'58-36-30(b2)_HO-Owners'!A37</f>
        <v>330</v>
      </c>
      <c r="F24" s="45">
        <f>'58-36-30(b2)_HO-Owners'!B37</f>
        <v>0</v>
      </c>
      <c r="G24" s="45">
        <f>'58-36-30(b2)_HO-Owners'!C37</f>
        <v>0</v>
      </c>
      <c r="H24" s="45">
        <f>'58-36-30(b2)_HO-Owners'!D37</f>
        <v>0</v>
      </c>
      <c r="I24" s="45">
        <f>'58-36-30(b2)_HO-Owners'!E37</f>
        <v>0</v>
      </c>
      <c r="J24" s="45">
        <f>'58-36-30(b2)_HO-Owners'!F37</f>
        <v>0</v>
      </c>
      <c r="K24" s="127" t="str">
        <f>'58-36-30(b2)_HO-Owners'!G37</f>
        <v/>
      </c>
      <c r="L24" s="127" t="str">
        <f>'58-36-30(b2)_HO-Owners'!H37</f>
        <v/>
      </c>
      <c r="M24" s="45" t="str">
        <f>'58-36-30(b2)_HO-Owners'!I37</f>
        <v/>
      </c>
    </row>
    <row r="25" spans="1:13" x14ac:dyDescent="0.25">
      <c r="A25">
        <f t="shared" si="0"/>
        <v>99999</v>
      </c>
      <c r="B25" t="str">
        <f t="shared" si="1"/>
        <v>An Insurance Company</v>
      </c>
      <c r="C25" t="str">
        <f t="shared" si="2"/>
        <v>Jan 1, 2019 - Dec 31, 2019</v>
      </c>
      <c r="D25" t="str">
        <f t="shared" si="3"/>
        <v>HOOwners</v>
      </c>
      <c r="E25">
        <f>'58-36-30(b2)_HO-Owners'!A38</f>
        <v>340</v>
      </c>
      <c r="F25" s="45">
        <f>'58-36-30(b2)_HO-Owners'!B38</f>
        <v>0</v>
      </c>
      <c r="G25" s="45">
        <f>'58-36-30(b2)_HO-Owners'!C38</f>
        <v>0</v>
      </c>
      <c r="H25" s="45">
        <f>'58-36-30(b2)_HO-Owners'!D38</f>
        <v>0</v>
      </c>
      <c r="I25" s="45">
        <f>'58-36-30(b2)_HO-Owners'!E38</f>
        <v>0</v>
      </c>
      <c r="J25" s="45">
        <f>'58-36-30(b2)_HO-Owners'!F38</f>
        <v>0</v>
      </c>
      <c r="K25" s="127" t="str">
        <f>'58-36-30(b2)_HO-Owners'!G38</f>
        <v/>
      </c>
      <c r="L25" s="127" t="str">
        <f>'58-36-30(b2)_HO-Owners'!H38</f>
        <v/>
      </c>
      <c r="M25" s="45" t="str">
        <f>'58-36-30(b2)_HO-Owners'!I38</f>
        <v/>
      </c>
    </row>
    <row r="26" spans="1:13" x14ac:dyDescent="0.25">
      <c r="A26">
        <f t="shared" si="0"/>
        <v>99999</v>
      </c>
      <c r="B26" t="str">
        <f t="shared" si="1"/>
        <v>An Insurance Company</v>
      </c>
      <c r="C26" t="str">
        <f t="shared" si="2"/>
        <v>Jan 1, 2019 - Dec 31, 2019</v>
      </c>
      <c r="D26" t="str">
        <f t="shared" si="3"/>
        <v>HOOwners</v>
      </c>
      <c r="E26">
        <f>'58-36-30(b2)_HO-Owners'!A39</f>
        <v>350</v>
      </c>
      <c r="F26" s="45">
        <f>'58-36-30(b2)_HO-Owners'!B39</f>
        <v>0</v>
      </c>
      <c r="G26" s="45">
        <f>'58-36-30(b2)_HO-Owners'!C39</f>
        <v>0</v>
      </c>
      <c r="H26" s="45">
        <f>'58-36-30(b2)_HO-Owners'!D39</f>
        <v>0</v>
      </c>
      <c r="I26" s="45">
        <f>'58-36-30(b2)_HO-Owners'!E39</f>
        <v>0</v>
      </c>
      <c r="J26" s="45">
        <f>'58-36-30(b2)_HO-Owners'!F39</f>
        <v>0</v>
      </c>
      <c r="K26" s="127" t="str">
        <f>'58-36-30(b2)_HO-Owners'!G39</f>
        <v/>
      </c>
      <c r="L26" s="127" t="str">
        <f>'58-36-30(b2)_HO-Owners'!H39</f>
        <v/>
      </c>
      <c r="M26" s="45" t="str">
        <f>'58-36-30(b2)_HO-Owners'!I39</f>
        <v/>
      </c>
    </row>
    <row r="27" spans="1:13" x14ac:dyDescent="0.25">
      <c r="A27">
        <f t="shared" si="0"/>
        <v>99999</v>
      </c>
      <c r="B27" t="str">
        <f t="shared" si="1"/>
        <v>An Insurance Company</v>
      </c>
      <c r="C27" t="str">
        <f t="shared" si="2"/>
        <v>Jan 1, 2019 - Dec 31, 2019</v>
      </c>
      <c r="D27" t="str">
        <f t="shared" si="3"/>
        <v>HOOwners</v>
      </c>
      <c r="E27">
        <f>'58-36-30(b2)_HO-Owners'!A40</f>
        <v>360</v>
      </c>
      <c r="F27" s="45">
        <f>'58-36-30(b2)_HO-Owners'!B40</f>
        <v>0</v>
      </c>
      <c r="G27" s="45">
        <f>'58-36-30(b2)_HO-Owners'!C40</f>
        <v>0</v>
      </c>
      <c r="H27" s="45">
        <f>'58-36-30(b2)_HO-Owners'!D40</f>
        <v>0</v>
      </c>
      <c r="I27" s="45">
        <f>'58-36-30(b2)_HO-Owners'!E40</f>
        <v>0</v>
      </c>
      <c r="J27" s="45">
        <f>'58-36-30(b2)_HO-Owners'!F40</f>
        <v>0</v>
      </c>
      <c r="K27" s="127" t="str">
        <f>'58-36-30(b2)_HO-Owners'!G40</f>
        <v/>
      </c>
      <c r="L27" s="127" t="str">
        <f>'58-36-30(b2)_HO-Owners'!H40</f>
        <v/>
      </c>
      <c r="M27" s="45" t="str">
        <f>'58-36-30(b2)_HO-Owners'!I40</f>
        <v/>
      </c>
    </row>
    <row r="28" spans="1:13" x14ac:dyDescent="0.25">
      <c r="A28">
        <f t="shared" si="0"/>
        <v>99999</v>
      </c>
      <c r="B28" t="str">
        <f t="shared" si="1"/>
        <v>An Insurance Company</v>
      </c>
      <c r="C28" t="str">
        <f t="shared" si="2"/>
        <v>Jan 1, 2019 - Dec 31, 2019</v>
      </c>
      <c r="D28" t="str">
        <f t="shared" si="3"/>
        <v>HOOwners</v>
      </c>
      <c r="E28">
        <f>'58-36-30(b2)_HO-Owners'!A41</f>
        <v>370</v>
      </c>
      <c r="F28" s="45">
        <f>'58-36-30(b2)_HO-Owners'!B41</f>
        <v>0</v>
      </c>
      <c r="G28" s="45">
        <f>'58-36-30(b2)_HO-Owners'!C41</f>
        <v>0</v>
      </c>
      <c r="H28" s="45">
        <f>'58-36-30(b2)_HO-Owners'!D41</f>
        <v>0</v>
      </c>
      <c r="I28" s="45">
        <f>'58-36-30(b2)_HO-Owners'!E41</f>
        <v>0</v>
      </c>
      <c r="J28" s="45">
        <f>'58-36-30(b2)_HO-Owners'!F41</f>
        <v>0</v>
      </c>
      <c r="K28" s="127" t="str">
        <f>'58-36-30(b2)_HO-Owners'!G41</f>
        <v/>
      </c>
      <c r="L28" s="127" t="str">
        <f>'58-36-30(b2)_HO-Owners'!H41</f>
        <v/>
      </c>
      <c r="M28" s="45" t="str">
        <f>'58-36-30(b2)_HO-Owners'!I41</f>
        <v/>
      </c>
    </row>
    <row r="29" spans="1:13" x14ac:dyDescent="0.25">
      <c r="A29">
        <f t="shared" si="0"/>
        <v>99999</v>
      </c>
      <c r="B29" t="str">
        <f t="shared" si="1"/>
        <v>An Insurance Company</v>
      </c>
      <c r="C29" t="str">
        <f t="shared" si="2"/>
        <v>Jan 1, 2019 - Dec 31, 2019</v>
      </c>
      <c r="D29" t="str">
        <f t="shared" si="3"/>
        <v>HOOwners</v>
      </c>
      <c r="E29">
        <f>'58-36-30(b2)_HO-Owners'!A42</f>
        <v>380</v>
      </c>
      <c r="F29" s="45">
        <f>'58-36-30(b2)_HO-Owners'!B42</f>
        <v>0</v>
      </c>
      <c r="G29" s="45">
        <f>'58-36-30(b2)_HO-Owners'!C42</f>
        <v>0</v>
      </c>
      <c r="H29" s="45">
        <f>'58-36-30(b2)_HO-Owners'!D42</f>
        <v>0</v>
      </c>
      <c r="I29" s="45">
        <f>'58-36-30(b2)_HO-Owners'!E42</f>
        <v>0</v>
      </c>
      <c r="J29" s="45">
        <f>'58-36-30(b2)_HO-Owners'!F42</f>
        <v>0</v>
      </c>
      <c r="K29" s="127" t="str">
        <f>'58-36-30(b2)_HO-Owners'!G42</f>
        <v/>
      </c>
      <c r="L29" s="127" t="str">
        <f>'58-36-30(b2)_HO-Owners'!H42</f>
        <v/>
      </c>
      <c r="M29" s="45" t="str">
        <f>'58-36-30(b2)_HO-Owners'!I42</f>
        <v/>
      </c>
    </row>
    <row r="30" spans="1:13" x14ac:dyDescent="0.25">
      <c r="A30">
        <f t="shared" si="0"/>
        <v>99999</v>
      </c>
      <c r="B30" t="str">
        <f t="shared" si="1"/>
        <v>An Insurance Company</v>
      </c>
      <c r="C30" t="str">
        <f t="shared" si="2"/>
        <v>Jan 1, 2019 - Dec 31, 2019</v>
      </c>
      <c r="D30" t="str">
        <f t="shared" si="3"/>
        <v>HOOwners</v>
      </c>
      <c r="E30">
        <f>'58-36-30(b2)_HO-Owners'!A43</f>
        <v>390</v>
      </c>
      <c r="F30" s="45">
        <f>'58-36-30(b2)_HO-Owners'!B43</f>
        <v>0</v>
      </c>
      <c r="G30" s="45">
        <f>'58-36-30(b2)_HO-Owners'!C43</f>
        <v>0</v>
      </c>
      <c r="H30" s="45">
        <f>'58-36-30(b2)_HO-Owners'!D43</f>
        <v>0</v>
      </c>
      <c r="I30" s="45">
        <f>'58-36-30(b2)_HO-Owners'!E43</f>
        <v>0</v>
      </c>
      <c r="J30" s="45">
        <f>'58-36-30(b2)_HO-Owners'!F43</f>
        <v>0</v>
      </c>
      <c r="K30" s="127" t="str">
        <f>'58-36-30(b2)_HO-Owners'!G43</f>
        <v/>
      </c>
      <c r="L30" s="127" t="str">
        <f>'58-36-30(b2)_HO-Owners'!H43</f>
        <v/>
      </c>
      <c r="M30" s="45" t="str">
        <f>'58-36-30(b2)_HO-Owners'!I43</f>
        <v/>
      </c>
    </row>
    <row r="31" spans="1:13" x14ac:dyDescent="0.25">
      <c r="A31">
        <f t="shared" si="0"/>
        <v>99999</v>
      </c>
      <c r="B31" t="str">
        <f t="shared" si="1"/>
        <v>An Insurance Company</v>
      </c>
      <c r="C31" t="str">
        <f t="shared" si="2"/>
        <v>Jan 1, 2019 - Dec 31, 2019</v>
      </c>
      <c r="D31" t="str">
        <f t="shared" si="3"/>
        <v>HOOwners</v>
      </c>
      <c r="E31" t="str">
        <f>'58-36-30(b2)_HO-Owners'!A45</f>
        <v>Statewide</v>
      </c>
      <c r="F31" s="45">
        <f>'58-36-30(b2)_HO-Owners'!B45</f>
        <v>0</v>
      </c>
      <c r="G31" s="45">
        <f>'58-36-30(b2)_HO-Owners'!C45</f>
        <v>0</v>
      </c>
      <c r="H31" s="45">
        <f>'58-36-30(b2)_HO-Owners'!D45</f>
        <v>0</v>
      </c>
      <c r="I31" s="45">
        <f>'58-36-30(b2)_HO-Owners'!E45</f>
        <v>0</v>
      </c>
      <c r="J31" s="45">
        <f>'58-36-30(b2)_HO-Owners'!F45</f>
        <v>0</v>
      </c>
      <c r="K31" s="128" t="str">
        <f>'58-36-30(b2)_HO-Owners'!G45</f>
        <v/>
      </c>
      <c r="L31" s="128" t="str">
        <f>'58-36-30(b2)_HO-Owners'!H45</f>
        <v/>
      </c>
      <c r="M31" s="45" t="str">
        <f>'58-36-30(b2)_HO-Owners'!I45</f>
        <v/>
      </c>
    </row>
  </sheetData>
  <printOptions horizontalCentered="1"/>
  <pageMargins left="0.45" right="0.45" top="0.75" bottom="0.75" header="0.3" footer="0.3"/>
  <pageSetup orientation="landscape" r:id="rId1"/>
  <headerFooter>
    <oddFooter>&amp;L&amp;9&amp;F&amp;C&amp;8&amp;A&amp;R&amp;8&amp;D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-0.249977111117893"/>
  </sheetPr>
  <dimension ref="A1:T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2.140625" bestFit="1" customWidth="1"/>
    <col min="14" max="14" width="12.5703125" bestFit="1" customWidth="1"/>
    <col min="16" max="16" width="12.5703125" bestFit="1" customWidth="1"/>
    <col min="17" max="17" width="19.28515625" bestFit="1" customWidth="1"/>
    <col min="18" max="18" width="16.140625" bestFit="1" customWidth="1"/>
    <col min="19" max="19" width="13.140625" bestFit="1" customWidth="1"/>
    <col min="20" max="20" width="15.28515625" bestFit="1" customWidth="1"/>
  </cols>
  <sheetData>
    <row r="1" spans="1:20" x14ac:dyDescent="0.25">
      <c r="A1" t="s">
        <v>96</v>
      </c>
      <c r="B1" t="s">
        <v>54</v>
      </c>
      <c r="C1" t="s">
        <v>0</v>
      </c>
      <c r="D1" t="s">
        <v>63</v>
      </c>
      <c r="E1" t="s">
        <v>64</v>
      </c>
      <c r="F1" t="s">
        <v>65</v>
      </c>
      <c r="G1" t="s">
        <v>66</v>
      </c>
      <c r="H1" t="s">
        <v>67</v>
      </c>
      <c r="I1" t="s">
        <v>68</v>
      </c>
      <c r="J1" t="s">
        <v>69</v>
      </c>
      <c r="K1" t="s">
        <v>70</v>
      </c>
      <c r="L1" t="s">
        <v>71</v>
      </c>
      <c r="M1" t="s">
        <v>72</v>
      </c>
      <c r="N1" t="s">
        <v>73</v>
      </c>
      <c r="O1" t="s">
        <v>119</v>
      </c>
      <c r="P1" t="s">
        <v>120</v>
      </c>
      <c r="Q1" t="s">
        <v>121</v>
      </c>
      <c r="R1" t="s">
        <v>122</v>
      </c>
      <c r="S1" t="s">
        <v>123</v>
      </c>
      <c r="T1" t="s">
        <v>124</v>
      </c>
    </row>
    <row r="2" spans="1:20" x14ac:dyDescent="0.25">
      <c r="A2" t="str">
        <f>Verification!D5</f>
        <v>Jan 1, 2019 - Dec 31, 2019</v>
      </c>
      <c r="B2">
        <f>Verification!C14</f>
        <v>99999</v>
      </c>
      <c r="C2" t="str">
        <f>Verification!C16</f>
        <v>An Insurance Company</v>
      </c>
      <c r="D2" t="str">
        <f>Verification!C17</f>
        <v>999 Street Blvd</v>
      </c>
      <c r="E2" t="str">
        <f>Verification!C18</f>
        <v>PO Box 999</v>
      </c>
      <c r="F2" t="str">
        <f>Verification!C19</f>
        <v>Raleigh</v>
      </c>
      <c r="G2" t="str">
        <f>Verification!C20</f>
        <v>NC</v>
      </c>
      <c r="H2">
        <f>Verification!C21</f>
        <v>27603</v>
      </c>
      <c r="I2" t="str">
        <f>Verification!C23</f>
        <v>Marciana</v>
      </c>
      <c r="J2">
        <f>Verification!D23</f>
        <v>0</v>
      </c>
      <c r="K2" t="str">
        <f>Verification!E23</f>
        <v>Paul</v>
      </c>
      <c r="L2" t="str">
        <f>Verification!C25</f>
        <v>999-999-9999</v>
      </c>
      <c r="M2">
        <f>Verification!E25</f>
        <v>999</v>
      </c>
      <c r="N2" t="str">
        <f>Verification!C26</f>
        <v>Marciana.Paul@ISPCompany.com</v>
      </c>
      <c r="O2" t="str">
        <f>Verification!C33</f>
        <v>Kevin</v>
      </c>
      <c r="P2">
        <f>Verification!D33</f>
        <v>0</v>
      </c>
      <c r="Q2" t="str">
        <f>Verification!E33</f>
        <v>Conley</v>
      </c>
      <c r="R2" t="str">
        <f>Verification!C35</f>
        <v>999-999-9990</v>
      </c>
      <c r="S2">
        <f>Verification!E35</f>
        <v>990</v>
      </c>
      <c r="T2" t="str">
        <f>Verification!C36</f>
        <v>Kevin.Conley@ISPCompany.com</v>
      </c>
    </row>
  </sheetData>
  <printOptions horizontalCentered="1"/>
  <pageMargins left="0.2" right="0.2" top="0.75" bottom="0.75" header="0.3" footer="0.3"/>
  <pageSetup orientation="landscape" r:id="rId1"/>
  <headerFooter>
    <oddFooter>&amp;L&amp;8&amp;F&amp;C&amp;8&amp;A&amp;R&amp;8&amp;D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9B531-DAAB-4F6E-A988-AC2EC162439E}">
  <sheetPr codeName="Sheet7">
    <tabColor rgb="FFFFC000"/>
  </sheetPr>
  <dimension ref="A1:T90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2.140625" bestFit="1" customWidth="1"/>
    <col min="14" max="14" width="12.5703125" bestFit="1" customWidth="1"/>
    <col min="16" max="16" width="12.5703125" bestFit="1" customWidth="1"/>
    <col min="17" max="17" width="19.28515625" bestFit="1" customWidth="1"/>
    <col min="18" max="18" width="16.140625" bestFit="1" customWidth="1"/>
    <col min="19" max="19" width="13.140625" bestFit="1" customWidth="1"/>
    <col min="20" max="20" width="15.28515625" bestFit="1" customWidth="1"/>
  </cols>
  <sheetData>
    <row r="1" spans="1:20" x14ac:dyDescent="0.25">
      <c r="A1" t="s">
        <v>96</v>
      </c>
      <c r="B1" t="s">
        <v>54</v>
      </c>
      <c r="C1" t="s">
        <v>0</v>
      </c>
      <c r="D1" t="s">
        <v>63</v>
      </c>
      <c r="E1" t="s">
        <v>64</v>
      </c>
      <c r="F1" t="s">
        <v>65</v>
      </c>
      <c r="G1" t="s">
        <v>66</v>
      </c>
      <c r="H1" t="s">
        <v>67</v>
      </c>
      <c r="I1" t="s">
        <v>68</v>
      </c>
      <c r="J1" t="s">
        <v>69</v>
      </c>
      <c r="K1" t="s">
        <v>70</v>
      </c>
      <c r="L1" t="s">
        <v>71</v>
      </c>
      <c r="M1" t="s">
        <v>72</v>
      </c>
      <c r="N1" t="s">
        <v>73</v>
      </c>
      <c r="O1" t="s">
        <v>119</v>
      </c>
      <c r="P1" t="s">
        <v>120</v>
      </c>
      <c r="Q1" t="s">
        <v>121</v>
      </c>
      <c r="R1" t="s">
        <v>122</v>
      </c>
      <c r="S1" t="s">
        <v>123</v>
      </c>
      <c r="T1" t="s">
        <v>124</v>
      </c>
    </row>
    <row r="2" spans="1:20" x14ac:dyDescent="0.25">
      <c r="A2" s="107" t="s">
        <v>145</v>
      </c>
      <c r="B2" s="107">
        <v>99999</v>
      </c>
      <c r="C2" s="107" t="s">
        <v>34</v>
      </c>
      <c r="D2" s="107" t="s">
        <v>37</v>
      </c>
      <c r="E2" s="107" t="s">
        <v>38</v>
      </c>
      <c r="F2" s="132" t="s">
        <v>39</v>
      </c>
      <c r="G2" s="107" t="s">
        <v>40</v>
      </c>
      <c r="H2" s="107">
        <v>27603</v>
      </c>
      <c r="I2" s="107" t="s">
        <v>732</v>
      </c>
      <c r="J2" s="107"/>
      <c r="K2" s="107" t="s">
        <v>58</v>
      </c>
      <c r="L2" s="107" t="s">
        <v>42</v>
      </c>
      <c r="M2" s="107">
        <v>999</v>
      </c>
      <c r="N2" s="133" t="s">
        <v>59</v>
      </c>
      <c r="O2" s="107" t="s">
        <v>41</v>
      </c>
      <c r="P2" s="107"/>
      <c r="Q2" s="107" t="s">
        <v>43</v>
      </c>
      <c r="R2" s="107" t="s">
        <v>44</v>
      </c>
      <c r="S2" s="107">
        <v>990</v>
      </c>
      <c r="T2" s="107" t="s">
        <v>45</v>
      </c>
    </row>
    <row r="3" spans="1:20" x14ac:dyDescent="0.25">
      <c r="A3" t="s">
        <v>145</v>
      </c>
      <c r="B3">
        <v>10014</v>
      </c>
      <c r="C3" t="s">
        <v>146</v>
      </c>
      <c r="D3" t="s">
        <v>147</v>
      </c>
      <c r="E3" t="s">
        <v>148</v>
      </c>
      <c r="F3" t="s">
        <v>149</v>
      </c>
      <c r="G3" t="s">
        <v>150</v>
      </c>
      <c r="H3">
        <v>2919</v>
      </c>
      <c r="I3" t="s">
        <v>151</v>
      </c>
      <c r="J3" t="s">
        <v>152</v>
      </c>
      <c r="K3" t="s">
        <v>153</v>
      </c>
      <c r="L3" t="s">
        <v>154</v>
      </c>
      <c r="M3" t="s">
        <v>148</v>
      </c>
      <c r="N3" t="s">
        <v>155</v>
      </c>
      <c r="O3" t="s">
        <v>156</v>
      </c>
      <c r="P3">
        <v>0</v>
      </c>
      <c r="Q3" t="s">
        <v>157</v>
      </c>
      <c r="R3" t="s">
        <v>158</v>
      </c>
      <c r="S3" t="s">
        <v>148</v>
      </c>
      <c r="T3" t="s">
        <v>159</v>
      </c>
    </row>
    <row r="4" spans="1:20" x14ac:dyDescent="0.25">
      <c r="A4" t="s">
        <v>145</v>
      </c>
      <c r="B4">
        <v>10677</v>
      </c>
      <c r="C4" t="s">
        <v>160</v>
      </c>
      <c r="D4" t="s">
        <v>161</v>
      </c>
      <c r="E4">
        <v>0</v>
      </c>
      <c r="F4" t="s">
        <v>162</v>
      </c>
      <c r="G4" t="s">
        <v>163</v>
      </c>
      <c r="H4">
        <v>45014</v>
      </c>
      <c r="I4" t="s">
        <v>164</v>
      </c>
      <c r="J4" t="s">
        <v>165</v>
      </c>
      <c r="K4" t="s">
        <v>166</v>
      </c>
      <c r="L4" t="s">
        <v>167</v>
      </c>
      <c r="M4">
        <v>0</v>
      </c>
      <c r="N4" t="s">
        <v>168</v>
      </c>
      <c r="O4" t="s">
        <v>169</v>
      </c>
      <c r="P4">
        <v>0</v>
      </c>
      <c r="Q4" t="s">
        <v>170</v>
      </c>
      <c r="R4" t="s">
        <v>171</v>
      </c>
      <c r="S4">
        <v>0</v>
      </c>
      <c r="T4" t="s">
        <v>172</v>
      </c>
    </row>
    <row r="5" spans="1:20" x14ac:dyDescent="0.25">
      <c r="A5" t="s">
        <v>145</v>
      </c>
      <c r="B5">
        <v>10759</v>
      </c>
      <c r="C5" t="s">
        <v>173</v>
      </c>
      <c r="D5" t="s">
        <v>174</v>
      </c>
      <c r="E5" t="s">
        <v>175</v>
      </c>
      <c r="F5" t="s">
        <v>176</v>
      </c>
      <c r="G5" t="s">
        <v>177</v>
      </c>
      <c r="H5">
        <v>34232</v>
      </c>
      <c r="I5" t="s">
        <v>178</v>
      </c>
      <c r="J5">
        <v>0</v>
      </c>
      <c r="K5" t="s">
        <v>179</v>
      </c>
      <c r="L5" t="s">
        <v>180</v>
      </c>
      <c r="M5">
        <v>6656</v>
      </c>
      <c r="N5" t="s">
        <v>181</v>
      </c>
      <c r="O5" t="s">
        <v>182</v>
      </c>
      <c r="P5">
        <v>0</v>
      </c>
      <c r="Q5" t="s">
        <v>183</v>
      </c>
      <c r="R5" t="s">
        <v>180</v>
      </c>
      <c r="S5">
        <v>6516</v>
      </c>
      <c r="T5" t="s">
        <v>184</v>
      </c>
    </row>
    <row r="6" spans="1:20" x14ac:dyDescent="0.25">
      <c r="A6" t="s">
        <v>145</v>
      </c>
      <c r="B6">
        <v>10861</v>
      </c>
      <c r="C6" t="s">
        <v>185</v>
      </c>
      <c r="D6" t="s">
        <v>186</v>
      </c>
      <c r="E6">
        <v>0</v>
      </c>
      <c r="F6" t="s">
        <v>187</v>
      </c>
      <c r="G6" t="s">
        <v>177</v>
      </c>
      <c r="H6">
        <v>33309</v>
      </c>
      <c r="I6" t="s">
        <v>188</v>
      </c>
      <c r="J6" t="s">
        <v>152</v>
      </c>
      <c r="K6" t="s">
        <v>189</v>
      </c>
      <c r="L6" t="s">
        <v>190</v>
      </c>
      <c r="M6">
        <v>6158</v>
      </c>
      <c r="N6" t="s">
        <v>191</v>
      </c>
      <c r="O6" t="s">
        <v>192</v>
      </c>
      <c r="P6">
        <v>0</v>
      </c>
      <c r="Q6" t="s">
        <v>193</v>
      </c>
      <c r="R6" t="s">
        <v>190</v>
      </c>
      <c r="S6">
        <v>6224</v>
      </c>
      <c r="T6" t="s">
        <v>194</v>
      </c>
    </row>
    <row r="7" spans="1:20" x14ac:dyDescent="0.25">
      <c r="A7" t="s">
        <v>145</v>
      </c>
      <c r="B7">
        <v>10872</v>
      </c>
      <c r="C7" t="s">
        <v>195</v>
      </c>
      <c r="D7" t="s">
        <v>196</v>
      </c>
      <c r="E7">
        <v>0</v>
      </c>
      <c r="F7" t="s">
        <v>197</v>
      </c>
      <c r="G7" t="s">
        <v>177</v>
      </c>
      <c r="H7">
        <v>33702</v>
      </c>
      <c r="I7" t="s">
        <v>198</v>
      </c>
      <c r="J7">
        <v>0</v>
      </c>
      <c r="K7" t="s">
        <v>199</v>
      </c>
      <c r="L7" t="s">
        <v>200</v>
      </c>
      <c r="M7">
        <v>1096</v>
      </c>
      <c r="N7" t="s">
        <v>201</v>
      </c>
      <c r="O7" t="s">
        <v>202</v>
      </c>
      <c r="P7">
        <v>0</v>
      </c>
      <c r="Q7" t="s">
        <v>203</v>
      </c>
      <c r="R7" t="s">
        <v>200</v>
      </c>
      <c r="S7">
        <v>1353</v>
      </c>
      <c r="T7" t="s">
        <v>204</v>
      </c>
    </row>
    <row r="8" spans="1:20" x14ac:dyDescent="0.25">
      <c r="A8" t="s">
        <v>205</v>
      </c>
      <c r="B8">
        <v>10897</v>
      </c>
      <c r="C8" t="s">
        <v>206</v>
      </c>
      <c r="D8" t="s">
        <v>207</v>
      </c>
      <c r="E8">
        <v>0</v>
      </c>
      <c r="F8" t="s">
        <v>208</v>
      </c>
      <c r="G8" t="s">
        <v>177</v>
      </c>
      <c r="H8">
        <v>32746</v>
      </c>
      <c r="I8" t="s">
        <v>209</v>
      </c>
      <c r="J8">
        <v>0</v>
      </c>
      <c r="K8" t="s">
        <v>210</v>
      </c>
      <c r="L8" t="s">
        <v>211</v>
      </c>
      <c r="M8">
        <v>5908</v>
      </c>
      <c r="N8" t="s">
        <v>212</v>
      </c>
      <c r="O8" t="s">
        <v>213</v>
      </c>
      <c r="P8">
        <v>0</v>
      </c>
      <c r="Q8" t="s">
        <v>214</v>
      </c>
      <c r="R8" t="s">
        <v>211</v>
      </c>
      <c r="S8">
        <v>0</v>
      </c>
      <c r="T8" t="s">
        <v>215</v>
      </c>
    </row>
    <row r="9" spans="1:20" x14ac:dyDescent="0.25">
      <c r="A9" t="s">
        <v>145</v>
      </c>
      <c r="B9">
        <v>10914</v>
      </c>
      <c r="C9" t="s">
        <v>216</v>
      </c>
      <c r="D9" t="s">
        <v>217</v>
      </c>
      <c r="E9">
        <v>0</v>
      </c>
      <c r="F9" t="s">
        <v>218</v>
      </c>
      <c r="G9" t="s">
        <v>177</v>
      </c>
      <c r="H9">
        <v>32258</v>
      </c>
      <c r="I9" t="s">
        <v>219</v>
      </c>
      <c r="J9">
        <v>0</v>
      </c>
      <c r="K9" t="s">
        <v>220</v>
      </c>
      <c r="L9" t="s">
        <v>221</v>
      </c>
      <c r="M9">
        <v>0</v>
      </c>
      <c r="N9" t="s">
        <v>222</v>
      </c>
      <c r="O9" t="s">
        <v>223</v>
      </c>
      <c r="P9">
        <v>0</v>
      </c>
      <c r="Q9" t="s">
        <v>224</v>
      </c>
      <c r="R9" t="s">
        <v>225</v>
      </c>
      <c r="S9">
        <v>0</v>
      </c>
      <c r="T9" t="s">
        <v>226</v>
      </c>
    </row>
    <row r="10" spans="1:20" x14ac:dyDescent="0.25">
      <c r="A10" t="s">
        <v>145</v>
      </c>
      <c r="B10">
        <v>10969</v>
      </c>
      <c r="C10" t="s">
        <v>227</v>
      </c>
      <c r="D10" t="s">
        <v>228</v>
      </c>
      <c r="E10">
        <v>0</v>
      </c>
      <c r="F10" t="s">
        <v>229</v>
      </c>
      <c r="G10" t="s">
        <v>177</v>
      </c>
      <c r="H10">
        <v>33701</v>
      </c>
      <c r="I10" t="s">
        <v>230</v>
      </c>
      <c r="J10">
        <v>0</v>
      </c>
      <c r="K10" t="s">
        <v>231</v>
      </c>
      <c r="L10" t="s">
        <v>232</v>
      </c>
      <c r="M10">
        <v>4802</v>
      </c>
      <c r="N10" t="s">
        <v>233</v>
      </c>
      <c r="O10" t="s">
        <v>41</v>
      </c>
      <c r="P10">
        <v>0</v>
      </c>
      <c r="Q10" t="s">
        <v>43</v>
      </c>
      <c r="R10" t="s">
        <v>232</v>
      </c>
      <c r="S10">
        <v>4800</v>
      </c>
      <c r="T10" t="s">
        <v>234</v>
      </c>
    </row>
    <row r="11" spans="1:20" x14ac:dyDescent="0.25">
      <c r="A11" t="s">
        <v>205</v>
      </c>
      <c r="B11">
        <v>11185</v>
      </c>
      <c r="C11" t="s">
        <v>235</v>
      </c>
      <c r="D11" t="s">
        <v>236</v>
      </c>
      <c r="E11">
        <v>0</v>
      </c>
      <c r="F11" t="s">
        <v>237</v>
      </c>
      <c r="G11" t="s">
        <v>238</v>
      </c>
      <c r="H11">
        <v>49501</v>
      </c>
      <c r="I11" t="s">
        <v>239</v>
      </c>
      <c r="J11">
        <v>0</v>
      </c>
      <c r="K11" t="s">
        <v>240</v>
      </c>
      <c r="L11" t="s">
        <v>241</v>
      </c>
      <c r="M11">
        <v>0</v>
      </c>
      <c r="N11" t="s">
        <v>242</v>
      </c>
      <c r="O11" t="s">
        <v>243</v>
      </c>
      <c r="P11">
        <v>0</v>
      </c>
      <c r="Q11" t="s">
        <v>244</v>
      </c>
      <c r="R11" t="s">
        <v>245</v>
      </c>
      <c r="S11">
        <v>0</v>
      </c>
      <c r="T11" t="s">
        <v>242</v>
      </c>
    </row>
    <row r="12" spans="1:20" x14ac:dyDescent="0.25">
      <c r="A12" t="s">
        <v>205</v>
      </c>
      <c r="B12">
        <v>12475</v>
      </c>
      <c r="C12" t="s">
        <v>246</v>
      </c>
      <c r="D12" t="s">
        <v>247</v>
      </c>
      <c r="E12">
        <v>0</v>
      </c>
      <c r="F12" t="s">
        <v>248</v>
      </c>
      <c r="G12" t="s">
        <v>249</v>
      </c>
      <c r="H12">
        <v>13413</v>
      </c>
      <c r="I12" t="s">
        <v>250</v>
      </c>
      <c r="J12" t="s">
        <v>152</v>
      </c>
      <c r="K12" t="s">
        <v>251</v>
      </c>
      <c r="L12" t="s">
        <v>252</v>
      </c>
      <c r="M12">
        <v>0</v>
      </c>
      <c r="N12" t="s">
        <v>253</v>
      </c>
      <c r="O12" t="s">
        <v>254</v>
      </c>
      <c r="P12">
        <v>0</v>
      </c>
      <c r="Q12" t="s">
        <v>255</v>
      </c>
      <c r="R12" t="s">
        <v>256</v>
      </c>
      <c r="S12">
        <v>0</v>
      </c>
      <c r="T12" t="s">
        <v>257</v>
      </c>
    </row>
    <row r="13" spans="1:20" x14ac:dyDescent="0.25">
      <c r="A13" t="s">
        <v>145</v>
      </c>
      <c r="B13">
        <v>12617</v>
      </c>
      <c r="C13" t="s">
        <v>258</v>
      </c>
      <c r="D13" t="s">
        <v>259</v>
      </c>
      <c r="E13">
        <v>0</v>
      </c>
      <c r="F13" t="s">
        <v>260</v>
      </c>
      <c r="G13" t="s">
        <v>40</v>
      </c>
      <c r="H13">
        <v>28212</v>
      </c>
      <c r="I13" t="s">
        <v>261</v>
      </c>
      <c r="J13" t="s">
        <v>262</v>
      </c>
      <c r="K13" t="s">
        <v>263</v>
      </c>
      <c r="L13" t="s">
        <v>264</v>
      </c>
      <c r="M13">
        <v>10093</v>
      </c>
      <c r="N13" t="s">
        <v>265</v>
      </c>
      <c r="O13" t="s">
        <v>261</v>
      </c>
      <c r="P13" t="s">
        <v>262</v>
      </c>
      <c r="Q13" t="s">
        <v>263</v>
      </c>
      <c r="R13" t="s">
        <v>264</v>
      </c>
      <c r="S13">
        <v>10093</v>
      </c>
      <c r="T13" t="s">
        <v>265</v>
      </c>
    </row>
    <row r="14" spans="1:20" x14ac:dyDescent="0.25">
      <c r="A14" t="s">
        <v>145</v>
      </c>
      <c r="B14">
        <v>12873</v>
      </c>
      <c r="C14" t="s">
        <v>266</v>
      </c>
      <c r="D14" t="s">
        <v>267</v>
      </c>
      <c r="E14" t="s">
        <v>268</v>
      </c>
      <c r="F14" t="s">
        <v>269</v>
      </c>
      <c r="G14" t="s">
        <v>249</v>
      </c>
      <c r="H14">
        <v>10601</v>
      </c>
      <c r="I14" t="s">
        <v>270</v>
      </c>
      <c r="J14">
        <v>0</v>
      </c>
      <c r="K14" t="s">
        <v>271</v>
      </c>
      <c r="L14" t="s">
        <v>272</v>
      </c>
      <c r="M14">
        <v>0</v>
      </c>
      <c r="N14" t="s">
        <v>273</v>
      </c>
      <c r="O14" t="s">
        <v>274</v>
      </c>
      <c r="P14">
        <v>0</v>
      </c>
      <c r="Q14" t="s">
        <v>275</v>
      </c>
      <c r="R14" t="s">
        <v>276</v>
      </c>
      <c r="S14">
        <v>0</v>
      </c>
      <c r="T14" t="s">
        <v>277</v>
      </c>
    </row>
    <row r="15" spans="1:20" x14ac:dyDescent="0.25">
      <c r="A15" t="s">
        <v>145</v>
      </c>
      <c r="B15">
        <v>13056</v>
      </c>
      <c r="C15" t="s">
        <v>278</v>
      </c>
      <c r="D15" t="s">
        <v>279</v>
      </c>
      <c r="E15">
        <v>0</v>
      </c>
      <c r="F15" t="s">
        <v>280</v>
      </c>
      <c r="G15" t="s">
        <v>281</v>
      </c>
      <c r="H15">
        <v>61615</v>
      </c>
      <c r="I15" t="s">
        <v>282</v>
      </c>
      <c r="J15" t="s">
        <v>283</v>
      </c>
      <c r="K15" t="s">
        <v>284</v>
      </c>
      <c r="L15" t="s">
        <v>285</v>
      </c>
      <c r="M15">
        <v>5451</v>
      </c>
      <c r="N15" t="s">
        <v>286</v>
      </c>
      <c r="O15" t="s">
        <v>287</v>
      </c>
      <c r="P15">
        <v>0</v>
      </c>
      <c r="Q15" t="s">
        <v>288</v>
      </c>
      <c r="R15" t="s">
        <v>285</v>
      </c>
      <c r="S15">
        <v>990</v>
      </c>
      <c r="T15" t="s">
        <v>289</v>
      </c>
    </row>
    <row r="16" spans="1:20" x14ac:dyDescent="0.25">
      <c r="A16" t="s">
        <v>145</v>
      </c>
      <c r="B16">
        <v>13207</v>
      </c>
      <c r="C16" t="s">
        <v>290</v>
      </c>
      <c r="D16" t="s">
        <v>291</v>
      </c>
      <c r="E16">
        <v>0</v>
      </c>
      <c r="F16" t="s">
        <v>292</v>
      </c>
      <c r="G16" t="s">
        <v>177</v>
      </c>
      <c r="H16">
        <v>32809</v>
      </c>
      <c r="I16" t="s">
        <v>293</v>
      </c>
      <c r="J16" t="s">
        <v>152</v>
      </c>
      <c r="K16" t="s">
        <v>294</v>
      </c>
      <c r="L16" t="s">
        <v>295</v>
      </c>
      <c r="M16">
        <v>0</v>
      </c>
      <c r="N16" t="s">
        <v>296</v>
      </c>
      <c r="O16" t="s">
        <v>297</v>
      </c>
      <c r="P16" t="s">
        <v>298</v>
      </c>
      <c r="Q16" t="s">
        <v>299</v>
      </c>
      <c r="R16" t="s">
        <v>300</v>
      </c>
      <c r="S16">
        <v>0</v>
      </c>
      <c r="T16" t="s">
        <v>301</v>
      </c>
    </row>
    <row r="17" spans="1:20" x14ac:dyDescent="0.25">
      <c r="A17" t="s">
        <v>145</v>
      </c>
      <c r="B17">
        <v>13927</v>
      </c>
      <c r="C17" t="s">
        <v>302</v>
      </c>
      <c r="D17" t="s">
        <v>303</v>
      </c>
      <c r="E17" t="s">
        <v>304</v>
      </c>
      <c r="F17" t="s">
        <v>305</v>
      </c>
      <c r="G17" t="s">
        <v>306</v>
      </c>
      <c r="H17">
        <v>2110</v>
      </c>
      <c r="I17" t="s">
        <v>307</v>
      </c>
      <c r="J17">
        <v>0</v>
      </c>
      <c r="K17" t="s">
        <v>308</v>
      </c>
      <c r="L17" t="s">
        <v>309</v>
      </c>
      <c r="M17">
        <v>0</v>
      </c>
      <c r="N17" t="s">
        <v>310</v>
      </c>
      <c r="O17" t="s">
        <v>311</v>
      </c>
      <c r="P17">
        <v>0</v>
      </c>
      <c r="Q17" t="s">
        <v>312</v>
      </c>
      <c r="R17" t="s">
        <v>313</v>
      </c>
      <c r="S17">
        <v>0</v>
      </c>
      <c r="T17" t="s">
        <v>314</v>
      </c>
    </row>
    <row r="18" spans="1:20" x14ac:dyDescent="0.25">
      <c r="A18" t="s">
        <v>145</v>
      </c>
      <c r="B18">
        <v>13990</v>
      </c>
      <c r="C18" t="s">
        <v>315</v>
      </c>
      <c r="D18" t="s">
        <v>316</v>
      </c>
      <c r="E18">
        <v>0</v>
      </c>
      <c r="F18" t="s">
        <v>197</v>
      </c>
      <c r="G18" t="s">
        <v>177</v>
      </c>
      <c r="H18">
        <v>33716</v>
      </c>
      <c r="I18" t="s">
        <v>317</v>
      </c>
      <c r="J18">
        <v>0</v>
      </c>
      <c r="K18" t="s">
        <v>318</v>
      </c>
      <c r="L18" t="s">
        <v>319</v>
      </c>
      <c r="M18">
        <v>4103</v>
      </c>
      <c r="N18" t="s">
        <v>320</v>
      </c>
      <c r="O18" t="s">
        <v>321</v>
      </c>
      <c r="P18">
        <v>0</v>
      </c>
      <c r="Q18" t="s">
        <v>322</v>
      </c>
      <c r="R18" t="s">
        <v>323</v>
      </c>
      <c r="S18">
        <v>4431</v>
      </c>
      <c r="T18" t="s">
        <v>324</v>
      </c>
    </row>
    <row r="19" spans="1:20" x14ac:dyDescent="0.25">
      <c r="A19" t="s">
        <v>205</v>
      </c>
      <c r="B19">
        <v>14168</v>
      </c>
      <c r="C19" t="s">
        <v>325</v>
      </c>
      <c r="D19" t="s">
        <v>326</v>
      </c>
      <c r="E19" t="s">
        <v>327</v>
      </c>
      <c r="F19" t="s">
        <v>328</v>
      </c>
      <c r="G19" t="s">
        <v>329</v>
      </c>
      <c r="H19">
        <v>19438</v>
      </c>
      <c r="I19" t="s">
        <v>330</v>
      </c>
      <c r="J19">
        <v>0</v>
      </c>
      <c r="K19" t="s">
        <v>331</v>
      </c>
      <c r="L19" t="s">
        <v>332</v>
      </c>
      <c r="M19">
        <v>0</v>
      </c>
      <c r="N19" t="s">
        <v>333</v>
      </c>
      <c r="O19" t="s">
        <v>334</v>
      </c>
      <c r="P19">
        <v>0</v>
      </c>
      <c r="Q19" t="s">
        <v>335</v>
      </c>
      <c r="R19" t="s">
        <v>336</v>
      </c>
      <c r="S19">
        <v>0</v>
      </c>
      <c r="T19" t="s">
        <v>337</v>
      </c>
    </row>
    <row r="20" spans="1:20" x14ac:dyDescent="0.25">
      <c r="A20" t="s">
        <v>145</v>
      </c>
      <c r="B20">
        <v>14407</v>
      </c>
      <c r="C20" t="s">
        <v>338</v>
      </c>
      <c r="D20" t="s">
        <v>339</v>
      </c>
      <c r="E20" t="s">
        <v>340</v>
      </c>
      <c r="F20" t="s">
        <v>341</v>
      </c>
      <c r="G20" t="s">
        <v>177</v>
      </c>
      <c r="H20">
        <v>33759</v>
      </c>
      <c r="I20" t="s">
        <v>342</v>
      </c>
      <c r="J20">
        <v>0</v>
      </c>
      <c r="K20">
        <v>0</v>
      </c>
      <c r="L20" t="s">
        <v>343</v>
      </c>
      <c r="M20">
        <v>0</v>
      </c>
      <c r="N20" t="s">
        <v>344</v>
      </c>
      <c r="O20" t="s">
        <v>345</v>
      </c>
      <c r="P20">
        <v>0</v>
      </c>
      <c r="Q20">
        <v>0</v>
      </c>
      <c r="R20" t="s">
        <v>346</v>
      </c>
      <c r="S20">
        <v>0</v>
      </c>
      <c r="T20" t="s">
        <v>347</v>
      </c>
    </row>
    <row r="21" spans="1:20" x14ac:dyDescent="0.25">
      <c r="A21" t="s">
        <v>145</v>
      </c>
      <c r="B21">
        <v>14788</v>
      </c>
      <c r="C21" t="s">
        <v>348</v>
      </c>
      <c r="D21" t="s">
        <v>349</v>
      </c>
      <c r="E21">
        <v>0</v>
      </c>
      <c r="F21" t="s">
        <v>350</v>
      </c>
      <c r="G21" t="s">
        <v>351</v>
      </c>
      <c r="H21">
        <v>3431</v>
      </c>
      <c r="I21" t="s">
        <v>352</v>
      </c>
      <c r="J21">
        <v>0</v>
      </c>
      <c r="K21" t="s">
        <v>353</v>
      </c>
      <c r="L21" t="s">
        <v>354</v>
      </c>
      <c r="M21">
        <v>0</v>
      </c>
      <c r="N21" t="s">
        <v>355</v>
      </c>
      <c r="O21" t="s">
        <v>352</v>
      </c>
      <c r="P21">
        <v>0</v>
      </c>
      <c r="Q21" t="s">
        <v>353</v>
      </c>
      <c r="R21" t="s">
        <v>354</v>
      </c>
      <c r="S21">
        <v>0</v>
      </c>
      <c r="T21" t="s">
        <v>355</v>
      </c>
    </row>
    <row r="22" spans="1:20" x14ac:dyDescent="0.25">
      <c r="A22" t="s">
        <v>145</v>
      </c>
      <c r="B22">
        <v>14842</v>
      </c>
      <c r="C22" t="s">
        <v>356</v>
      </c>
      <c r="D22" t="s">
        <v>357</v>
      </c>
      <c r="E22">
        <v>0</v>
      </c>
      <c r="F22" t="s">
        <v>39</v>
      </c>
      <c r="G22" t="s">
        <v>40</v>
      </c>
      <c r="H22">
        <v>27612</v>
      </c>
      <c r="I22" t="s">
        <v>358</v>
      </c>
      <c r="J22">
        <v>0</v>
      </c>
      <c r="K22" t="s">
        <v>359</v>
      </c>
      <c r="L22" t="s">
        <v>360</v>
      </c>
      <c r="M22">
        <v>0</v>
      </c>
      <c r="N22" t="s">
        <v>361</v>
      </c>
      <c r="O22" t="s">
        <v>362</v>
      </c>
      <c r="P22">
        <v>0</v>
      </c>
      <c r="Q22" t="s">
        <v>363</v>
      </c>
      <c r="R22" t="s">
        <v>364</v>
      </c>
      <c r="S22">
        <v>314</v>
      </c>
      <c r="T22" t="s">
        <v>365</v>
      </c>
    </row>
    <row r="23" spans="1:20" x14ac:dyDescent="0.25">
      <c r="A23" t="s">
        <v>145</v>
      </c>
      <c r="B23">
        <v>14990</v>
      </c>
      <c r="C23" t="s">
        <v>366</v>
      </c>
      <c r="D23" t="s">
        <v>367</v>
      </c>
      <c r="E23">
        <v>0</v>
      </c>
      <c r="F23" t="s">
        <v>368</v>
      </c>
      <c r="G23" t="s">
        <v>329</v>
      </c>
      <c r="H23">
        <v>17105</v>
      </c>
      <c r="I23" t="s">
        <v>182</v>
      </c>
      <c r="J23">
        <v>0</v>
      </c>
      <c r="K23" t="s">
        <v>369</v>
      </c>
      <c r="L23" t="s">
        <v>370</v>
      </c>
      <c r="M23">
        <v>2225</v>
      </c>
      <c r="N23" t="s">
        <v>371</v>
      </c>
      <c r="O23" t="s">
        <v>372</v>
      </c>
      <c r="P23">
        <v>0</v>
      </c>
      <c r="Q23" t="s">
        <v>373</v>
      </c>
      <c r="R23" t="s">
        <v>370</v>
      </c>
      <c r="S23">
        <v>2287</v>
      </c>
      <c r="T23" t="s">
        <v>374</v>
      </c>
    </row>
    <row r="24" spans="1:20" x14ac:dyDescent="0.25">
      <c r="A24" t="s">
        <v>145</v>
      </c>
      <c r="B24">
        <v>16063</v>
      </c>
      <c r="C24" t="s">
        <v>375</v>
      </c>
      <c r="D24" t="s">
        <v>217</v>
      </c>
      <c r="E24">
        <v>0</v>
      </c>
      <c r="F24" t="s">
        <v>218</v>
      </c>
      <c r="G24" t="s">
        <v>177</v>
      </c>
      <c r="H24">
        <v>32258</v>
      </c>
      <c r="I24" t="s">
        <v>219</v>
      </c>
      <c r="J24">
        <v>0</v>
      </c>
      <c r="K24" t="s">
        <v>220</v>
      </c>
      <c r="L24" t="s">
        <v>221</v>
      </c>
      <c r="M24">
        <v>0</v>
      </c>
      <c r="N24" t="s">
        <v>222</v>
      </c>
      <c r="O24" t="s">
        <v>223</v>
      </c>
      <c r="P24">
        <v>0</v>
      </c>
      <c r="Q24" t="s">
        <v>224</v>
      </c>
      <c r="R24" t="s">
        <v>225</v>
      </c>
      <c r="S24">
        <v>0</v>
      </c>
      <c r="T24" t="s">
        <v>226</v>
      </c>
    </row>
    <row r="25" spans="1:20" x14ac:dyDescent="0.25">
      <c r="A25" t="s">
        <v>145</v>
      </c>
      <c r="B25">
        <v>16578</v>
      </c>
      <c r="C25" t="s">
        <v>376</v>
      </c>
      <c r="D25" t="s">
        <v>377</v>
      </c>
      <c r="E25" t="s">
        <v>327</v>
      </c>
      <c r="F25" t="s">
        <v>218</v>
      </c>
      <c r="G25" t="s">
        <v>177</v>
      </c>
      <c r="H25">
        <v>32232</v>
      </c>
      <c r="I25" t="s">
        <v>378</v>
      </c>
      <c r="J25">
        <v>0</v>
      </c>
      <c r="K25" t="s">
        <v>379</v>
      </c>
      <c r="L25" t="s">
        <v>380</v>
      </c>
      <c r="M25">
        <v>0</v>
      </c>
      <c r="N25" t="s">
        <v>381</v>
      </c>
      <c r="O25" t="s">
        <v>382</v>
      </c>
      <c r="P25">
        <v>0</v>
      </c>
      <c r="Q25" t="s">
        <v>383</v>
      </c>
      <c r="R25" t="s">
        <v>384</v>
      </c>
      <c r="S25">
        <v>0</v>
      </c>
      <c r="T25" t="s">
        <v>385</v>
      </c>
    </row>
    <row r="26" spans="1:20" x14ac:dyDescent="0.25">
      <c r="A26" t="s">
        <v>145</v>
      </c>
      <c r="B26">
        <v>17221</v>
      </c>
      <c r="C26" t="s">
        <v>386</v>
      </c>
      <c r="D26" t="s">
        <v>303</v>
      </c>
      <c r="E26" t="s">
        <v>304</v>
      </c>
      <c r="F26" t="s">
        <v>305</v>
      </c>
      <c r="G26" t="s">
        <v>306</v>
      </c>
      <c r="H26">
        <v>2110</v>
      </c>
      <c r="I26" t="s">
        <v>307</v>
      </c>
      <c r="J26">
        <v>0</v>
      </c>
      <c r="K26" t="s">
        <v>308</v>
      </c>
      <c r="L26" t="s">
        <v>309</v>
      </c>
      <c r="M26">
        <v>0</v>
      </c>
      <c r="N26" t="s">
        <v>310</v>
      </c>
      <c r="O26" t="s">
        <v>311</v>
      </c>
      <c r="P26">
        <v>0</v>
      </c>
      <c r="Q26" t="s">
        <v>312</v>
      </c>
      <c r="R26" t="s">
        <v>313</v>
      </c>
      <c r="S26">
        <v>0</v>
      </c>
      <c r="T26" t="s">
        <v>314</v>
      </c>
    </row>
    <row r="27" spans="1:20" x14ac:dyDescent="0.25">
      <c r="A27" t="s">
        <v>205</v>
      </c>
      <c r="B27">
        <v>18279</v>
      </c>
      <c r="C27" t="s">
        <v>387</v>
      </c>
      <c r="D27" t="s">
        <v>388</v>
      </c>
      <c r="E27">
        <v>0</v>
      </c>
      <c r="F27" t="s">
        <v>389</v>
      </c>
      <c r="G27" t="s">
        <v>390</v>
      </c>
      <c r="H27" t="s">
        <v>391</v>
      </c>
      <c r="I27" t="s">
        <v>392</v>
      </c>
      <c r="J27" t="s">
        <v>152</v>
      </c>
      <c r="K27" t="s">
        <v>393</v>
      </c>
      <c r="L27" t="s">
        <v>394</v>
      </c>
      <c r="M27">
        <v>0</v>
      </c>
      <c r="N27" t="s">
        <v>395</v>
      </c>
      <c r="O27" t="s">
        <v>396</v>
      </c>
      <c r="P27">
        <v>0</v>
      </c>
      <c r="Q27" t="s">
        <v>397</v>
      </c>
      <c r="R27" t="s">
        <v>398</v>
      </c>
      <c r="S27">
        <v>0</v>
      </c>
      <c r="T27" t="s">
        <v>399</v>
      </c>
    </row>
    <row r="28" spans="1:20" x14ac:dyDescent="0.25">
      <c r="A28" t="s">
        <v>205</v>
      </c>
      <c r="B28">
        <v>18600</v>
      </c>
      <c r="C28" t="s">
        <v>400</v>
      </c>
      <c r="D28" t="s">
        <v>401</v>
      </c>
      <c r="E28" t="s">
        <v>148</v>
      </c>
      <c r="F28" t="s">
        <v>402</v>
      </c>
      <c r="G28" t="s">
        <v>403</v>
      </c>
      <c r="H28">
        <v>78288</v>
      </c>
      <c r="I28" t="s">
        <v>404</v>
      </c>
      <c r="J28">
        <v>0</v>
      </c>
      <c r="K28" t="s">
        <v>405</v>
      </c>
      <c r="L28" t="s">
        <v>406</v>
      </c>
      <c r="M28" t="s">
        <v>407</v>
      </c>
      <c r="N28" t="s">
        <v>408</v>
      </c>
      <c r="O28" t="s">
        <v>409</v>
      </c>
      <c r="P28">
        <v>0</v>
      </c>
      <c r="Q28" t="s">
        <v>148</v>
      </c>
      <c r="R28" t="s">
        <v>410</v>
      </c>
      <c r="S28" t="s">
        <v>407</v>
      </c>
      <c r="T28" t="s">
        <v>411</v>
      </c>
    </row>
    <row r="29" spans="1:20" x14ac:dyDescent="0.25">
      <c r="A29" t="s">
        <v>145</v>
      </c>
      <c r="B29">
        <v>18988</v>
      </c>
      <c r="C29" t="s">
        <v>412</v>
      </c>
      <c r="D29" t="s">
        <v>413</v>
      </c>
      <c r="E29">
        <v>0</v>
      </c>
      <c r="F29" t="s">
        <v>414</v>
      </c>
      <c r="G29" t="s">
        <v>238</v>
      </c>
      <c r="H29">
        <v>48917</v>
      </c>
      <c r="I29" t="s">
        <v>415</v>
      </c>
      <c r="J29" t="s">
        <v>165</v>
      </c>
      <c r="K29" t="s">
        <v>416</v>
      </c>
      <c r="L29" t="s">
        <v>417</v>
      </c>
      <c r="M29">
        <v>53627</v>
      </c>
      <c r="N29" t="s">
        <v>418</v>
      </c>
      <c r="O29" t="s">
        <v>419</v>
      </c>
      <c r="P29">
        <v>0</v>
      </c>
      <c r="Q29" t="s">
        <v>420</v>
      </c>
      <c r="R29" t="s">
        <v>417</v>
      </c>
      <c r="S29">
        <v>51907</v>
      </c>
      <c r="T29" t="s">
        <v>421</v>
      </c>
    </row>
    <row r="30" spans="1:20" x14ac:dyDescent="0.25">
      <c r="A30" t="s">
        <v>205</v>
      </c>
      <c r="B30">
        <v>19038</v>
      </c>
      <c r="C30" t="s">
        <v>422</v>
      </c>
      <c r="D30" t="s">
        <v>423</v>
      </c>
      <c r="E30">
        <v>0</v>
      </c>
      <c r="F30" t="s">
        <v>424</v>
      </c>
      <c r="G30" t="s">
        <v>425</v>
      </c>
      <c r="H30" t="s">
        <v>426</v>
      </c>
      <c r="I30" t="s">
        <v>427</v>
      </c>
      <c r="J30">
        <v>0</v>
      </c>
      <c r="K30" t="s">
        <v>428</v>
      </c>
      <c r="L30" t="s">
        <v>429</v>
      </c>
      <c r="M30" t="s">
        <v>430</v>
      </c>
      <c r="N30" t="s">
        <v>431</v>
      </c>
      <c r="O30" t="s">
        <v>432</v>
      </c>
      <c r="P30">
        <v>0</v>
      </c>
      <c r="Q30" t="s">
        <v>433</v>
      </c>
      <c r="R30" t="s">
        <v>434</v>
      </c>
      <c r="S30" t="s">
        <v>430</v>
      </c>
      <c r="T30" t="s">
        <v>435</v>
      </c>
    </row>
    <row r="31" spans="1:20" x14ac:dyDescent="0.25">
      <c r="A31" t="s">
        <v>205</v>
      </c>
      <c r="B31">
        <v>19062</v>
      </c>
      <c r="C31" t="s">
        <v>436</v>
      </c>
      <c r="D31" t="s">
        <v>423</v>
      </c>
      <c r="E31">
        <v>0</v>
      </c>
      <c r="F31" t="s">
        <v>424</v>
      </c>
      <c r="G31" t="s">
        <v>425</v>
      </c>
      <c r="H31" t="s">
        <v>426</v>
      </c>
      <c r="I31" t="s">
        <v>427</v>
      </c>
      <c r="J31">
        <v>0</v>
      </c>
      <c r="K31" t="s">
        <v>428</v>
      </c>
      <c r="L31" t="s">
        <v>429</v>
      </c>
      <c r="M31" t="s">
        <v>430</v>
      </c>
      <c r="N31" t="s">
        <v>431</v>
      </c>
      <c r="O31" t="s">
        <v>432</v>
      </c>
      <c r="P31">
        <v>0</v>
      </c>
      <c r="Q31" t="s">
        <v>433</v>
      </c>
      <c r="R31" t="s">
        <v>434</v>
      </c>
      <c r="S31" t="s">
        <v>430</v>
      </c>
      <c r="T31" t="s">
        <v>435</v>
      </c>
    </row>
    <row r="32" spans="1:20" x14ac:dyDescent="0.25">
      <c r="A32" t="s">
        <v>205</v>
      </c>
      <c r="B32">
        <v>19070</v>
      </c>
      <c r="C32" t="s">
        <v>437</v>
      </c>
      <c r="D32" t="s">
        <v>423</v>
      </c>
      <c r="E32">
        <v>0</v>
      </c>
      <c r="F32" t="s">
        <v>424</v>
      </c>
      <c r="G32" t="s">
        <v>425</v>
      </c>
      <c r="H32" t="s">
        <v>426</v>
      </c>
      <c r="I32" t="s">
        <v>427</v>
      </c>
      <c r="J32">
        <v>0</v>
      </c>
      <c r="K32" t="s">
        <v>428</v>
      </c>
      <c r="L32" t="s">
        <v>429</v>
      </c>
      <c r="M32" t="s">
        <v>430</v>
      </c>
      <c r="N32" t="s">
        <v>431</v>
      </c>
      <c r="O32" t="s">
        <v>432</v>
      </c>
      <c r="P32">
        <v>0</v>
      </c>
      <c r="Q32" t="s">
        <v>433</v>
      </c>
      <c r="R32" t="s">
        <v>434</v>
      </c>
      <c r="S32" t="s">
        <v>430</v>
      </c>
      <c r="T32" t="s">
        <v>435</v>
      </c>
    </row>
    <row r="33" spans="1:20" x14ac:dyDescent="0.25">
      <c r="A33" t="s">
        <v>205</v>
      </c>
      <c r="B33">
        <v>19100</v>
      </c>
      <c r="C33" t="s">
        <v>438</v>
      </c>
      <c r="D33" t="s">
        <v>439</v>
      </c>
      <c r="E33">
        <v>0</v>
      </c>
      <c r="F33" t="s">
        <v>440</v>
      </c>
      <c r="G33" t="s">
        <v>163</v>
      </c>
      <c r="H33">
        <v>43215</v>
      </c>
      <c r="I33" t="s">
        <v>441</v>
      </c>
      <c r="J33">
        <v>0</v>
      </c>
      <c r="K33" t="s">
        <v>442</v>
      </c>
      <c r="L33" t="s">
        <v>443</v>
      </c>
      <c r="M33">
        <v>0</v>
      </c>
      <c r="N33" t="s">
        <v>444</v>
      </c>
      <c r="O33" t="s">
        <v>445</v>
      </c>
      <c r="P33">
        <v>0</v>
      </c>
      <c r="Q33" t="s">
        <v>446</v>
      </c>
      <c r="R33" t="s">
        <v>447</v>
      </c>
      <c r="S33">
        <v>0</v>
      </c>
      <c r="T33" t="s">
        <v>448</v>
      </c>
    </row>
    <row r="34" spans="1:20" x14ac:dyDescent="0.25">
      <c r="A34" t="s">
        <v>145</v>
      </c>
      <c r="B34">
        <v>19232</v>
      </c>
      <c r="C34" t="s">
        <v>449</v>
      </c>
      <c r="D34" t="s">
        <v>450</v>
      </c>
      <c r="E34" t="s">
        <v>327</v>
      </c>
      <c r="F34" t="s">
        <v>451</v>
      </c>
      <c r="G34" t="s">
        <v>281</v>
      </c>
      <c r="H34">
        <v>60062</v>
      </c>
      <c r="I34" t="s">
        <v>452</v>
      </c>
      <c r="J34">
        <v>0</v>
      </c>
      <c r="K34" t="s">
        <v>453</v>
      </c>
      <c r="L34" t="s">
        <v>454</v>
      </c>
      <c r="M34">
        <v>0</v>
      </c>
      <c r="N34" t="s">
        <v>455</v>
      </c>
      <c r="O34" t="s">
        <v>456</v>
      </c>
      <c r="P34">
        <v>0</v>
      </c>
      <c r="Q34" t="s">
        <v>308</v>
      </c>
      <c r="R34" t="s">
        <v>457</v>
      </c>
      <c r="S34">
        <v>0</v>
      </c>
      <c r="T34" t="s">
        <v>458</v>
      </c>
    </row>
    <row r="35" spans="1:20" x14ac:dyDescent="0.25">
      <c r="A35" t="s">
        <v>145</v>
      </c>
      <c r="B35">
        <v>19240</v>
      </c>
      <c r="C35" t="s">
        <v>459</v>
      </c>
      <c r="D35" t="s">
        <v>450</v>
      </c>
      <c r="E35">
        <v>0</v>
      </c>
      <c r="F35" t="s">
        <v>460</v>
      </c>
      <c r="G35" t="s">
        <v>281</v>
      </c>
      <c r="H35">
        <v>60062</v>
      </c>
      <c r="I35" t="s">
        <v>452</v>
      </c>
      <c r="J35">
        <v>0</v>
      </c>
      <c r="K35" t="s">
        <v>453</v>
      </c>
      <c r="L35" t="s">
        <v>454</v>
      </c>
      <c r="M35">
        <v>0</v>
      </c>
      <c r="N35" t="s">
        <v>455</v>
      </c>
      <c r="O35" t="s">
        <v>456</v>
      </c>
      <c r="P35">
        <v>0</v>
      </c>
      <c r="Q35" t="s">
        <v>308</v>
      </c>
      <c r="R35" t="s">
        <v>457</v>
      </c>
      <c r="S35">
        <v>0</v>
      </c>
      <c r="T35" t="s">
        <v>458</v>
      </c>
    </row>
    <row r="36" spans="1:20" x14ac:dyDescent="0.25">
      <c r="A36" t="s">
        <v>145</v>
      </c>
      <c r="B36">
        <v>19402</v>
      </c>
      <c r="C36" t="s">
        <v>461</v>
      </c>
      <c r="D36" t="s">
        <v>462</v>
      </c>
      <c r="E36" t="s">
        <v>463</v>
      </c>
      <c r="F36" t="s">
        <v>464</v>
      </c>
      <c r="G36" t="s">
        <v>249</v>
      </c>
      <c r="H36">
        <v>10038</v>
      </c>
      <c r="I36" t="s">
        <v>465</v>
      </c>
      <c r="J36">
        <v>0</v>
      </c>
      <c r="K36" t="s">
        <v>466</v>
      </c>
      <c r="L36" t="s">
        <v>467</v>
      </c>
      <c r="M36" t="s">
        <v>148</v>
      </c>
      <c r="N36" t="s">
        <v>468</v>
      </c>
      <c r="O36" t="s">
        <v>334</v>
      </c>
      <c r="P36">
        <v>0</v>
      </c>
      <c r="Q36" t="s">
        <v>469</v>
      </c>
      <c r="R36" t="s">
        <v>470</v>
      </c>
      <c r="S36" t="s">
        <v>148</v>
      </c>
      <c r="T36" t="s">
        <v>471</v>
      </c>
    </row>
    <row r="37" spans="1:20" x14ac:dyDescent="0.25">
      <c r="A37" t="s">
        <v>145</v>
      </c>
      <c r="B37">
        <v>19615</v>
      </c>
      <c r="C37" t="s">
        <v>472</v>
      </c>
      <c r="D37" t="s">
        <v>473</v>
      </c>
      <c r="E37">
        <v>0</v>
      </c>
      <c r="F37" t="s">
        <v>474</v>
      </c>
      <c r="G37" t="s">
        <v>475</v>
      </c>
      <c r="H37">
        <v>85255</v>
      </c>
      <c r="I37" t="s">
        <v>476</v>
      </c>
      <c r="J37">
        <v>0</v>
      </c>
      <c r="K37" t="s">
        <v>166</v>
      </c>
      <c r="L37" t="s">
        <v>477</v>
      </c>
      <c r="M37">
        <v>0</v>
      </c>
      <c r="N37" t="s">
        <v>478</v>
      </c>
      <c r="O37" t="s">
        <v>479</v>
      </c>
      <c r="P37">
        <v>0</v>
      </c>
      <c r="Q37" t="s">
        <v>480</v>
      </c>
      <c r="R37" t="s">
        <v>481</v>
      </c>
      <c r="S37">
        <v>0</v>
      </c>
      <c r="T37" t="s">
        <v>482</v>
      </c>
    </row>
    <row r="38" spans="1:20" x14ac:dyDescent="0.25">
      <c r="A38" t="s">
        <v>145</v>
      </c>
      <c r="B38">
        <v>19976</v>
      </c>
      <c r="C38" t="s">
        <v>483</v>
      </c>
      <c r="D38" t="s">
        <v>484</v>
      </c>
      <c r="E38">
        <v>0</v>
      </c>
      <c r="F38" t="s">
        <v>485</v>
      </c>
      <c r="G38" t="s">
        <v>150</v>
      </c>
      <c r="H38">
        <v>2865</v>
      </c>
      <c r="I38" t="s">
        <v>486</v>
      </c>
      <c r="J38">
        <v>0</v>
      </c>
      <c r="K38" t="s">
        <v>487</v>
      </c>
      <c r="L38" t="s">
        <v>488</v>
      </c>
      <c r="M38">
        <v>24744</v>
      </c>
      <c r="N38" t="s">
        <v>489</v>
      </c>
      <c r="O38" t="s">
        <v>490</v>
      </c>
      <c r="P38">
        <v>0</v>
      </c>
      <c r="Q38" t="s">
        <v>491</v>
      </c>
      <c r="R38" t="s">
        <v>488</v>
      </c>
      <c r="S38">
        <v>22430</v>
      </c>
      <c r="T38" t="s">
        <v>492</v>
      </c>
    </row>
    <row r="39" spans="1:20" x14ac:dyDescent="0.25">
      <c r="A39" t="s">
        <v>145</v>
      </c>
      <c r="B39">
        <v>20230</v>
      </c>
      <c r="C39" t="s">
        <v>493</v>
      </c>
      <c r="D39" t="s">
        <v>494</v>
      </c>
      <c r="E39" t="s">
        <v>148</v>
      </c>
      <c r="F39" t="s">
        <v>495</v>
      </c>
      <c r="G39" t="s">
        <v>163</v>
      </c>
      <c r="H39">
        <v>45891</v>
      </c>
      <c r="I39" t="s">
        <v>496</v>
      </c>
      <c r="J39" t="s">
        <v>497</v>
      </c>
      <c r="K39" t="s">
        <v>498</v>
      </c>
      <c r="L39" t="s">
        <v>499</v>
      </c>
      <c r="M39">
        <v>2291</v>
      </c>
      <c r="N39" t="s">
        <v>500</v>
      </c>
      <c r="O39" t="s">
        <v>501</v>
      </c>
      <c r="P39">
        <v>0</v>
      </c>
      <c r="Q39" t="s">
        <v>502</v>
      </c>
      <c r="R39" t="s">
        <v>499</v>
      </c>
      <c r="S39">
        <v>2279</v>
      </c>
      <c r="T39" t="s">
        <v>503</v>
      </c>
    </row>
    <row r="40" spans="1:20" x14ac:dyDescent="0.25">
      <c r="A40" t="s">
        <v>205</v>
      </c>
      <c r="B40">
        <v>20281</v>
      </c>
      <c r="C40" t="s">
        <v>504</v>
      </c>
      <c r="D40" t="s">
        <v>388</v>
      </c>
      <c r="E40">
        <v>0</v>
      </c>
      <c r="F40" t="s">
        <v>389</v>
      </c>
      <c r="G40" t="s">
        <v>390</v>
      </c>
      <c r="H40">
        <v>8889</v>
      </c>
      <c r="I40" t="s">
        <v>392</v>
      </c>
      <c r="J40">
        <v>0</v>
      </c>
      <c r="K40" t="s">
        <v>393</v>
      </c>
      <c r="L40" t="s">
        <v>394</v>
      </c>
      <c r="M40">
        <v>0</v>
      </c>
      <c r="N40" t="s">
        <v>395</v>
      </c>
      <c r="O40" t="s">
        <v>505</v>
      </c>
      <c r="P40">
        <v>0</v>
      </c>
      <c r="Q40" t="s">
        <v>397</v>
      </c>
      <c r="R40" t="s">
        <v>398</v>
      </c>
      <c r="S40">
        <v>0</v>
      </c>
      <c r="T40" t="s">
        <v>399</v>
      </c>
    </row>
    <row r="41" spans="1:20" x14ac:dyDescent="0.25">
      <c r="A41" t="s">
        <v>205</v>
      </c>
      <c r="B41">
        <v>20346</v>
      </c>
      <c r="C41" t="s">
        <v>506</v>
      </c>
      <c r="D41" t="s">
        <v>388</v>
      </c>
      <c r="E41">
        <v>0</v>
      </c>
      <c r="F41" t="s">
        <v>389</v>
      </c>
      <c r="G41" t="s">
        <v>390</v>
      </c>
      <c r="H41">
        <v>8889</v>
      </c>
      <c r="I41" t="s">
        <v>392</v>
      </c>
      <c r="J41">
        <v>0</v>
      </c>
      <c r="K41" t="s">
        <v>393</v>
      </c>
      <c r="L41" t="s">
        <v>394</v>
      </c>
      <c r="M41">
        <v>0</v>
      </c>
      <c r="N41" t="s">
        <v>395</v>
      </c>
      <c r="O41" t="s">
        <v>505</v>
      </c>
      <c r="P41">
        <v>0</v>
      </c>
      <c r="Q41" t="s">
        <v>397</v>
      </c>
      <c r="R41" t="s">
        <v>398</v>
      </c>
      <c r="S41">
        <v>0</v>
      </c>
      <c r="T41" t="s">
        <v>507</v>
      </c>
    </row>
    <row r="42" spans="1:20" x14ac:dyDescent="0.25">
      <c r="A42" t="s">
        <v>205</v>
      </c>
      <c r="B42">
        <v>20397</v>
      </c>
      <c r="C42" t="s">
        <v>508</v>
      </c>
      <c r="D42" t="s">
        <v>388</v>
      </c>
      <c r="E42" t="s">
        <v>38</v>
      </c>
      <c r="F42" t="s">
        <v>389</v>
      </c>
      <c r="G42" t="s">
        <v>390</v>
      </c>
      <c r="H42">
        <v>8889</v>
      </c>
      <c r="I42" t="s">
        <v>392</v>
      </c>
      <c r="J42">
        <v>0</v>
      </c>
      <c r="K42" t="s">
        <v>393</v>
      </c>
      <c r="L42" t="s">
        <v>394</v>
      </c>
      <c r="M42">
        <v>0</v>
      </c>
      <c r="N42" t="s">
        <v>395</v>
      </c>
      <c r="O42" t="s">
        <v>505</v>
      </c>
      <c r="P42">
        <v>0</v>
      </c>
      <c r="Q42" t="s">
        <v>397</v>
      </c>
      <c r="R42" t="s">
        <v>398</v>
      </c>
      <c r="S42">
        <v>0</v>
      </c>
      <c r="T42" t="s">
        <v>507</v>
      </c>
    </row>
    <row r="43" spans="1:20" x14ac:dyDescent="0.25">
      <c r="A43" t="s">
        <v>205</v>
      </c>
      <c r="B43">
        <v>21253</v>
      </c>
      <c r="C43" t="s">
        <v>509</v>
      </c>
      <c r="D43" t="s">
        <v>401</v>
      </c>
      <c r="E43" t="s">
        <v>148</v>
      </c>
      <c r="F43" t="s">
        <v>402</v>
      </c>
      <c r="G43" t="s">
        <v>403</v>
      </c>
      <c r="H43">
        <v>78288</v>
      </c>
      <c r="I43" t="s">
        <v>404</v>
      </c>
      <c r="J43">
        <v>0</v>
      </c>
      <c r="K43" t="s">
        <v>405</v>
      </c>
      <c r="L43" t="s">
        <v>406</v>
      </c>
      <c r="M43" t="s">
        <v>407</v>
      </c>
      <c r="N43" t="s">
        <v>408</v>
      </c>
      <c r="O43" t="s">
        <v>409</v>
      </c>
      <c r="P43">
        <v>0</v>
      </c>
      <c r="Q43" t="s">
        <v>148</v>
      </c>
      <c r="R43" t="s">
        <v>410</v>
      </c>
      <c r="S43" t="s">
        <v>407</v>
      </c>
      <c r="T43" t="s">
        <v>411</v>
      </c>
    </row>
    <row r="44" spans="1:20" x14ac:dyDescent="0.25">
      <c r="A44" t="s">
        <v>205</v>
      </c>
      <c r="B44">
        <v>21261</v>
      </c>
      <c r="C44" t="s">
        <v>34</v>
      </c>
      <c r="D44" t="s">
        <v>37</v>
      </c>
      <c r="E44" t="s">
        <v>38</v>
      </c>
      <c r="F44" t="s">
        <v>39</v>
      </c>
      <c r="G44" t="s">
        <v>40</v>
      </c>
      <c r="H44">
        <v>27603</v>
      </c>
      <c r="I44" t="s">
        <v>510</v>
      </c>
      <c r="J44">
        <v>0</v>
      </c>
      <c r="K44" t="s">
        <v>511</v>
      </c>
      <c r="L44" t="s">
        <v>512</v>
      </c>
      <c r="M44">
        <v>5451</v>
      </c>
      <c r="N44" t="s">
        <v>513</v>
      </c>
      <c r="O44" t="s">
        <v>452</v>
      </c>
      <c r="P44">
        <v>0</v>
      </c>
      <c r="Q44" t="s">
        <v>514</v>
      </c>
      <c r="R44" t="s">
        <v>512</v>
      </c>
      <c r="S44">
        <v>5084</v>
      </c>
      <c r="T44" t="s">
        <v>515</v>
      </c>
    </row>
    <row r="45" spans="1:20" x14ac:dyDescent="0.25">
      <c r="A45" t="s">
        <v>145</v>
      </c>
      <c r="B45">
        <v>22098</v>
      </c>
      <c r="C45" t="s">
        <v>516</v>
      </c>
      <c r="D45" t="s">
        <v>349</v>
      </c>
      <c r="E45">
        <v>0</v>
      </c>
      <c r="F45" t="s">
        <v>350</v>
      </c>
      <c r="G45" t="s">
        <v>351</v>
      </c>
      <c r="H45">
        <v>3431</v>
      </c>
      <c r="I45" t="s">
        <v>352</v>
      </c>
      <c r="J45">
        <v>0</v>
      </c>
      <c r="K45" t="s">
        <v>353</v>
      </c>
      <c r="L45" t="s">
        <v>354</v>
      </c>
      <c r="M45">
        <v>999</v>
      </c>
      <c r="N45" t="s">
        <v>517</v>
      </c>
      <c r="O45" t="s">
        <v>518</v>
      </c>
      <c r="P45">
        <v>0</v>
      </c>
      <c r="Q45" t="s">
        <v>519</v>
      </c>
      <c r="R45" t="s">
        <v>520</v>
      </c>
      <c r="S45">
        <v>0</v>
      </c>
      <c r="T45" t="s">
        <v>521</v>
      </c>
    </row>
    <row r="46" spans="1:20" x14ac:dyDescent="0.25">
      <c r="A46" t="s">
        <v>145</v>
      </c>
      <c r="B46">
        <v>22292</v>
      </c>
      <c r="C46" t="s">
        <v>522</v>
      </c>
      <c r="D46" t="s">
        <v>523</v>
      </c>
      <c r="E46">
        <v>0</v>
      </c>
      <c r="F46" t="s">
        <v>524</v>
      </c>
      <c r="G46" t="s">
        <v>306</v>
      </c>
      <c r="H46" t="s">
        <v>525</v>
      </c>
      <c r="I46" t="s">
        <v>526</v>
      </c>
      <c r="J46">
        <v>0</v>
      </c>
      <c r="K46" t="s">
        <v>527</v>
      </c>
      <c r="L46" t="s">
        <v>528</v>
      </c>
      <c r="M46">
        <v>0</v>
      </c>
      <c r="N46" t="s">
        <v>529</v>
      </c>
      <c r="O46" t="s">
        <v>530</v>
      </c>
      <c r="P46">
        <v>0</v>
      </c>
      <c r="Q46" t="s">
        <v>531</v>
      </c>
      <c r="R46" t="s">
        <v>532</v>
      </c>
      <c r="S46">
        <v>0</v>
      </c>
      <c r="T46" t="s">
        <v>533</v>
      </c>
    </row>
    <row r="47" spans="1:20" x14ac:dyDescent="0.25">
      <c r="A47" t="s">
        <v>145</v>
      </c>
      <c r="B47">
        <v>22306</v>
      </c>
      <c r="C47" t="s">
        <v>534</v>
      </c>
      <c r="D47" t="s">
        <v>523</v>
      </c>
      <c r="E47">
        <v>0</v>
      </c>
      <c r="F47" t="s">
        <v>524</v>
      </c>
      <c r="G47" t="s">
        <v>306</v>
      </c>
      <c r="H47" t="s">
        <v>525</v>
      </c>
      <c r="I47" t="s">
        <v>526</v>
      </c>
      <c r="J47">
        <v>0</v>
      </c>
      <c r="K47" t="s">
        <v>527</v>
      </c>
      <c r="L47" t="s">
        <v>528</v>
      </c>
      <c r="M47">
        <v>0</v>
      </c>
      <c r="N47" t="s">
        <v>529</v>
      </c>
      <c r="O47" t="s">
        <v>530</v>
      </c>
      <c r="P47">
        <v>0</v>
      </c>
      <c r="Q47" t="s">
        <v>531</v>
      </c>
      <c r="R47" t="s">
        <v>532</v>
      </c>
      <c r="S47">
        <v>0</v>
      </c>
      <c r="T47" t="s">
        <v>533</v>
      </c>
    </row>
    <row r="48" spans="1:20" x14ac:dyDescent="0.25">
      <c r="A48" t="s">
        <v>145</v>
      </c>
      <c r="B48">
        <v>22357</v>
      </c>
      <c r="C48" t="s">
        <v>535</v>
      </c>
      <c r="D48" t="s">
        <v>536</v>
      </c>
      <c r="E48">
        <v>0</v>
      </c>
      <c r="F48" t="s">
        <v>424</v>
      </c>
      <c r="G48" t="s">
        <v>425</v>
      </c>
      <c r="H48">
        <v>6155</v>
      </c>
      <c r="I48" t="s">
        <v>537</v>
      </c>
      <c r="J48">
        <v>0</v>
      </c>
      <c r="K48" t="s">
        <v>538</v>
      </c>
      <c r="L48" t="s">
        <v>539</v>
      </c>
      <c r="M48">
        <v>0</v>
      </c>
      <c r="N48" t="s">
        <v>540</v>
      </c>
      <c r="O48" t="s">
        <v>541</v>
      </c>
      <c r="P48" t="s">
        <v>542</v>
      </c>
      <c r="Q48" t="s">
        <v>543</v>
      </c>
      <c r="R48" t="s">
        <v>544</v>
      </c>
      <c r="S48">
        <v>0</v>
      </c>
      <c r="T48" t="s">
        <v>545</v>
      </c>
    </row>
    <row r="49" spans="1:20" x14ac:dyDescent="0.25">
      <c r="A49" t="s">
        <v>145</v>
      </c>
      <c r="B49">
        <v>22578</v>
      </c>
      <c r="C49" t="s">
        <v>546</v>
      </c>
      <c r="D49" t="s">
        <v>547</v>
      </c>
      <c r="E49">
        <v>0</v>
      </c>
      <c r="F49" t="s">
        <v>548</v>
      </c>
      <c r="G49" t="s">
        <v>281</v>
      </c>
      <c r="H49">
        <v>62715</v>
      </c>
      <c r="I49" t="s">
        <v>549</v>
      </c>
      <c r="J49">
        <v>0</v>
      </c>
      <c r="K49" t="s">
        <v>550</v>
      </c>
      <c r="L49" t="s">
        <v>551</v>
      </c>
      <c r="M49">
        <v>0</v>
      </c>
      <c r="N49" t="s">
        <v>552</v>
      </c>
      <c r="O49" t="s">
        <v>553</v>
      </c>
      <c r="P49">
        <v>0</v>
      </c>
      <c r="Q49" t="s">
        <v>554</v>
      </c>
      <c r="R49" t="s">
        <v>555</v>
      </c>
      <c r="S49">
        <v>0</v>
      </c>
      <c r="T49" t="s">
        <v>556</v>
      </c>
    </row>
    <row r="50" spans="1:20" x14ac:dyDescent="0.25">
      <c r="A50" t="s">
        <v>145</v>
      </c>
      <c r="B50">
        <v>22683</v>
      </c>
      <c r="C50" t="s">
        <v>557</v>
      </c>
      <c r="D50" t="s">
        <v>547</v>
      </c>
      <c r="E50">
        <v>0</v>
      </c>
      <c r="F50" t="s">
        <v>548</v>
      </c>
      <c r="G50" t="s">
        <v>281</v>
      </c>
      <c r="H50">
        <v>62715</v>
      </c>
      <c r="I50" t="s">
        <v>549</v>
      </c>
      <c r="J50">
        <v>0</v>
      </c>
      <c r="K50" t="s">
        <v>550</v>
      </c>
      <c r="L50" t="s">
        <v>551</v>
      </c>
      <c r="M50">
        <v>0</v>
      </c>
      <c r="N50" t="s">
        <v>552</v>
      </c>
      <c r="O50" t="s">
        <v>553</v>
      </c>
      <c r="P50">
        <v>0</v>
      </c>
      <c r="Q50" t="s">
        <v>554</v>
      </c>
      <c r="R50" t="s">
        <v>555</v>
      </c>
      <c r="S50">
        <v>0</v>
      </c>
      <c r="T50" t="s">
        <v>556</v>
      </c>
    </row>
    <row r="51" spans="1:20" x14ac:dyDescent="0.25">
      <c r="A51" t="s">
        <v>145</v>
      </c>
      <c r="B51">
        <v>22756</v>
      </c>
      <c r="C51" t="s">
        <v>558</v>
      </c>
      <c r="D51" t="s">
        <v>547</v>
      </c>
      <c r="E51">
        <v>0</v>
      </c>
      <c r="F51" t="s">
        <v>548</v>
      </c>
      <c r="G51" t="s">
        <v>281</v>
      </c>
      <c r="H51">
        <v>62715</v>
      </c>
      <c r="I51" t="s">
        <v>549</v>
      </c>
      <c r="J51">
        <v>0</v>
      </c>
      <c r="K51" t="s">
        <v>550</v>
      </c>
      <c r="L51" t="s">
        <v>551</v>
      </c>
      <c r="M51">
        <v>0</v>
      </c>
      <c r="N51" t="s">
        <v>552</v>
      </c>
      <c r="O51" t="s">
        <v>553</v>
      </c>
      <c r="P51">
        <v>0</v>
      </c>
      <c r="Q51" t="s">
        <v>554</v>
      </c>
      <c r="R51" t="s">
        <v>555</v>
      </c>
      <c r="S51">
        <v>0</v>
      </c>
      <c r="T51" t="s">
        <v>556</v>
      </c>
    </row>
    <row r="52" spans="1:20" x14ac:dyDescent="0.25">
      <c r="A52" t="s">
        <v>145</v>
      </c>
      <c r="B52">
        <v>23035</v>
      </c>
      <c r="C52" t="s">
        <v>559</v>
      </c>
      <c r="D52" t="s">
        <v>560</v>
      </c>
      <c r="E52" t="s">
        <v>148</v>
      </c>
      <c r="F52" t="s">
        <v>561</v>
      </c>
      <c r="G52" t="s">
        <v>351</v>
      </c>
      <c r="H52">
        <v>3820</v>
      </c>
      <c r="I52" t="s">
        <v>562</v>
      </c>
      <c r="J52">
        <v>0</v>
      </c>
      <c r="K52" t="s">
        <v>563</v>
      </c>
      <c r="L52" t="s">
        <v>564</v>
      </c>
      <c r="M52" t="s">
        <v>148</v>
      </c>
      <c r="N52" t="s">
        <v>59</v>
      </c>
      <c r="O52" t="s">
        <v>565</v>
      </c>
      <c r="P52">
        <v>0</v>
      </c>
      <c r="Q52" t="s">
        <v>566</v>
      </c>
      <c r="R52" t="s">
        <v>567</v>
      </c>
      <c r="S52" t="s">
        <v>148</v>
      </c>
      <c r="T52" t="s">
        <v>568</v>
      </c>
    </row>
    <row r="53" spans="1:20" x14ac:dyDescent="0.25">
      <c r="A53" t="s">
        <v>205</v>
      </c>
      <c r="B53">
        <v>23760</v>
      </c>
      <c r="C53" t="s">
        <v>569</v>
      </c>
      <c r="D53" t="s">
        <v>439</v>
      </c>
      <c r="E53">
        <v>0</v>
      </c>
      <c r="F53" t="s">
        <v>440</v>
      </c>
      <c r="G53" t="s">
        <v>163</v>
      </c>
      <c r="H53">
        <v>43215</v>
      </c>
      <c r="I53" t="s">
        <v>441</v>
      </c>
      <c r="J53">
        <v>0</v>
      </c>
      <c r="K53" t="s">
        <v>442</v>
      </c>
      <c r="L53" t="s">
        <v>443</v>
      </c>
      <c r="M53">
        <v>0</v>
      </c>
      <c r="N53" t="s">
        <v>444</v>
      </c>
      <c r="O53" t="s">
        <v>445</v>
      </c>
      <c r="P53">
        <v>0</v>
      </c>
      <c r="Q53" t="s">
        <v>446</v>
      </c>
      <c r="R53" t="s">
        <v>447</v>
      </c>
      <c r="S53">
        <v>0</v>
      </c>
      <c r="T53" t="s">
        <v>448</v>
      </c>
    </row>
    <row r="54" spans="1:20" x14ac:dyDescent="0.25">
      <c r="A54" t="s">
        <v>205</v>
      </c>
      <c r="B54">
        <v>23779</v>
      </c>
      <c r="C54" t="s">
        <v>570</v>
      </c>
      <c r="D54" t="s">
        <v>439</v>
      </c>
      <c r="E54">
        <v>0</v>
      </c>
      <c r="F54" t="s">
        <v>440</v>
      </c>
      <c r="G54" t="s">
        <v>163</v>
      </c>
      <c r="H54">
        <v>43215</v>
      </c>
      <c r="I54" t="s">
        <v>441</v>
      </c>
      <c r="J54">
        <v>0</v>
      </c>
      <c r="K54" t="s">
        <v>442</v>
      </c>
      <c r="L54" t="s">
        <v>443</v>
      </c>
      <c r="M54">
        <v>0</v>
      </c>
      <c r="N54" t="s">
        <v>444</v>
      </c>
      <c r="O54" t="s">
        <v>445</v>
      </c>
      <c r="P54">
        <v>0</v>
      </c>
      <c r="Q54" t="s">
        <v>446</v>
      </c>
      <c r="R54" t="s">
        <v>447</v>
      </c>
      <c r="S54">
        <v>0</v>
      </c>
      <c r="T54" t="s">
        <v>448</v>
      </c>
    </row>
    <row r="55" spans="1:20" x14ac:dyDescent="0.25">
      <c r="A55" t="s">
        <v>205</v>
      </c>
      <c r="B55">
        <v>23787</v>
      </c>
      <c r="C55" t="s">
        <v>571</v>
      </c>
      <c r="D55" t="s">
        <v>439</v>
      </c>
      <c r="E55">
        <v>0</v>
      </c>
      <c r="F55" t="s">
        <v>440</v>
      </c>
      <c r="G55" t="s">
        <v>163</v>
      </c>
      <c r="H55">
        <v>43215</v>
      </c>
      <c r="I55" t="s">
        <v>441</v>
      </c>
      <c r="J55">
        <v>0</v>
      </c>
      <c r="K55" t="s">
        <v>442</v>
      </c>
      <c r="L55" t="s">
        <v>443</v>
      </c>
      <c r="M55">
        <v>0</v>
      </c>
      <c r="N55" t="s">
        <v>444</v>
      </c>
      <c r="O55" t="s">
        <v>445</v>
      </c>
      <c r="P55">
        <v>0</v>
      </c>
      <c r="Q55" t="s">
        <v>446</v>
      </c>
      <c r="R55" t="s">
        <v>447</v>
      </c>
      <c r="S55">
        <v>0</v>
      </c>
      <c r="T55" t="s">
        <v>448</v>
      </c>
    </row>
    <row r="56" spans="1:20" x14ac:dyDescent="0.25">
      <c r="A56" t="s">
        <v>145</v>
      </c>
      <c r="B56">
        <v>24376</v>
      </c>
      <c r="C56" t="s">
        <v>572</v>
      </c>
      <c r="D56" t="s">
        <v>573</v>
      </c>
      <c r="E56" t="s">
        <v>574</v>
      </c>
      <c r="F56" t="s">
        <v>575</v>
      </c>
      <c r="G56" t="s">
        <v>390</v>
      </c>
      <c r="H56">
        <v>7930</v>
      </c>
      <c r="I56" t="s">
        <v>576</v>
      </c>
      <c r="J56">
        <v>0</v>
      </c>
      <c r="K56" t="s">
        <v>577</v>
      </c>
      <c r="L56" t="s">
        <v>578</v>
      </c>
      <c r="M56">
        <v>999</v>
      </c>
      <c r="N56" t="s">
        <v>579</v>
      </c>
      <c r="O56" t="s">
        <v>576</v>
      </c>
      <c r="P56" t="s">
        <v>580</v>
      </c>
      <c r="Q56" t="s">
        <v>577</v>
      </c>
      <c r="R56" t="s">
        <v>578</v>
      </c>
      <c r="S56">
        <v>990</v>
      </c>
      <c r="T56" t="s">
        <v>579</v>
      </c>
    </row>
    <row r="57" spans="1:20" x14ac:dyDescent="0.25">
      <c r="A57" t="s">
        <v>145</v>
      </c>
      <c r="B57">
        <v>24740</v>
      </c>
      <c r="C57" t="s">
        <v>581</v>
      </c>
      <c r="D57" t="s">
        <v>582</v>
      </c>
      <c r="E57">
        <v>0</v>
      </c>
      <c r="F57" t="s">
        <v>305</v>
      </c>
      <c r="G57" t="s">
        <v>306</v>
      </c>
      <c r="H57" t="s">
        <v>583</v>
      </c>
      <c r="I57" t="s">
        <v>584</v>
      </c>
      <c r="J57">
        <v>0</v>
      </c>
      <c r="K57" t="s">
        <v>585</v>
      </c>
      <c r="L57" t="s">
        <v>586</v>
      </c>
      <c r="M57">
        <v>0</v>
      </c>
      <c r="N57" t="s">
        <v>587</v>
      </c>
      <c r="O57" t="s">
        <v>588</v>
      </c>
      <c r="P57">
        <v>0</v>
      </c>
      <c r="Q57" t="s">
        <v>589</v>
      </c>
      <c r="R57" t="s">
        <v>590</v>
      </c>
      <c r="S57">
        <v>990</v>
      </c>
      <c r="T57" t="s">
        <v>587</v>
      </c>
    </row>
    <row r="58" spans="1:20" x14ac:dyDescent="0.25">
      <c r="A58" t="s">
        <v>145</v>
      </c>
      <c r="B58">
        <v>25127</v>
      </c>
      <c r="C58" t="s">
        <v>591</v>
      </c>
      <c r="D58" t="s">
        <v>592</v>
      </c>
      <c r="E58" t="s">
        <v>593</v>
      </c>
      <c r="F58" t="s">
        <v>594</v>
      </c>
      <c r="G58" t="s">
        <v>595</v>
      </c>
      <c r="H58" t="s">
        <v>596</v>
      </c>
      <c r="I58" t="s">
        <v>270</v>
      </c>
      <c r="J58" t="s">
        <v>262</v>
      </c>
      <c r="K58" t="s">
        <v>597</v>
      </c>
      <c r="L58" t="s">
        <v>598</v>
      </c>
      <c r="M58">
        <v>0</v>
      </c>
      <c r="N58" t="s">
        <v>599</v>
      </c>
      <c r="O58" t="s">
        <v>600</v>
      </c>
      <c r="P58" t="s">
        <v>601</v>
      </c>
      <c r="Q58" t="s">
        <v>602</v>
      </c>
      <c r="R58" t="s">
        <v>603</v>
      </c>
      <c r="S58">
        <v>4592</v>
      </c>
      <c r="T58" t="s">
        <v>604</v>
      </c>
    </row>
    <row r="59" spans="1:20" x14ac:dyDescent="0.25">
      <c r="A59" t="s">
        <v>145</v>
      </c>
      <c r="B59">
        <v>25135</v>
      </c>
      <c r="C59" t="s">
        <v>605</v>
      </c>
      <c r="D59" t="s">
        <v>606</v>
      </c>
      <c r="E59" t="s">
        <v>607</v>
      </c>
      <c r="F59" t="s">
        <v>440</v>
      </c>
      <c r="G59" t="s">
        <v>163</v>
      </c>
      <c r="H59">
        <v>43215</v>
      </c>
      <c r="I59" t="s">
        <v>270</v>
      </c>
      <c r="J59" t="s">
        <v>262</v>
      </c>
      <c r="K59" t="s">
        <v>597</v>
      </c>
      <c r="L59" t="s">
        <v>598</v>
      </c>
      <c r="M59">
        <v>0</v>
      </c>
      <c r="N59" t="s">
        <v>599</v>
      </c>
      <c r="O59" t="s">
        <v>600</v>
      </c>
      <c r="P59" t="s">
        <v>601</v>
      </c>
      <c r="Q59" t="s">
        <v>602</v>
      </c>
      <c r="R59" t="s">
        <v>603</v>
      </c>
      <c r="S59">
        <v>4592</v>
      </c>
      <c r="T59" t="s">
        <v>608</v>
      </c>
    </row>
    <row r="60" spans="1:20" x14ac:dyDescent="0.25">
      <c r="A60" t="s">
        <v>145</v>
      </c>
      <c r="B60">
        <v>25143</v>
      </c>
      <c r="C60" t="s">
        <v>609</v>
      </c>
      <c r="D60" t="s">
        <v>610</v>
      </c>
      <c r="E60">
        <v>0</v>
      </c>
      <c r="F60" t="s">
        <v>611</v>
      </c>
      <c r="G60" t="s">
        <v>281</v>
      </c>
      <c r="H60">
        <v>61710</v>
      </c>
      <c r="I60" t="s">
        <v>612</v>
      </c>
      <c r="J60">
        <v>0</v>
      </c>
      <c r="K60" t="s">
        <v>613</v>
      </c>
      <c r="L60" t="s">
        <v>614</v>
      </c>
      <c r="M60">
        <v>0</v>
      </c>
      <c r="N60" t="s">
        <v>615</v>
      </c>
      <c r="O60" t="s">
        <v>616</v>
      </c>
      <c r="P60">
        <v>0</v>
      </c>
      <c r="Q60" t="s">
        <v>617</v>
      </c>
      <c r="R60" t="s">
        <v>618</v>
      </c>
      <c r="S60">
        <v>0</v>
      </c>
      <c r="T60" t="s">
        <v>615</v>
      </c>
    </row>
    <row r="61" spans="1:20" x14ac:dyDescent="0.25">
      <c r="A61" t="s">
        <v>145</v>
      </c>
      <c r="B61">
        <v>25321</v>
      </c>
      <c r="C61" t="s">
        <v>619</v>
      </c>
      <c r="D61" t="s">
        <v>620</v>
      </c>
      <c r="E61" t="s">
        <v>621</v>
      </c>
      <c r="F61" t="s">
        <v>622</v>
      </c>
      <c r="G61" t="s">
        <v>150</v>
      </c>
      <c r="H61" t="s">
        <v>623</v>
      </c>
      <c r="I61" t="s">
        <v>490</v>
      </c>
      <c r="J61" t="s">
        <v>624</v>
      </c>
      <c r="K61" t="s">
        <v>625</v>
      </c>
      <c r="L61" t="s">
        <v>626</v>
      </c>
      <c r="M61">
        <v>0</v>
      </c>
      <c r="N61" t="s">
        <v>627</v>
      </c>
      <c r="O61" t="s">
        <v>628</v>
      </c>
      <c r="P61">
        <v>0</v>
      </c>
      <c r="Q61" t="s">
        <v>629</v>
      </c>
      <c r="R61" t="s">
        <v>630</v>
      </c>
      <c r="S61">
        <v>0</v>
      </c>
      <c r="T61" t="s">
        <v>631</v>
      </c>
    </row>
    <row r="62" spans="1:20" x14ac:dyDescent="0.25">
      <c r="A62" t="s">
        <v>205</v>
      </c>
      <c r="B62">
        <v>25615</v>
      </c>
      <c r="C62" t="s">
        <v>632</v>
      </c>
      <c r="D62" t="s">
        <v>423</v>
      </c>
      <c r="E62">
        <v>0</v>
      </c>
      <c r="F62" t="s">
        <v>424</v>
      </c>
      <c r="G62" t="s">
        <v>425</v>
      </c>
      <c r="H62" t="s">
        <v>426</v>
      </c>
      <c r="I62" t="s">
        <v>427</v>
      </c>
      <c r="J62">
        <v>0</v>
      </c>
      <c r="K62" t="s">
        <v>428</v>
      </c>
      <c r="L62" t="s">
        <v>429</v>
      </c>
      <c r="M62" t="s">
        <v>430</v>
      </c>
      <c r="N62" t="s">
        <v>431</v>
      </c>
      <c r="O62" t="s">
        <v>432</v>
      </c>
      <c r="P62">
        <v>0</v>
      </c>
      <c r="Q62" t="s">
        <v>433</v>
      </c>
      <c r="R62" t="s">
        <v>434</v>
      </c>
      <c r="S62" t="s">
        <v>430</v>
      </c>
      <c r="T62" t="s">
        <v>435</v>
      </c>
    </row>
    <row r="63" spans="1:20" x14ac:dyDescent="0.25">
      <c r="A63" t="s">
        <v>205</v>
      </c>
      <c r="B63">
        <v>25623</v>
      </c>
      <c r="C63" t="s">
        <v>633</v>
      </c>
      <c r="D63" t="s">
        <v>423</v>
      </c>
      <c r="E63">
        <v>0</v>
      </c>
      <c r="F63" t="s">
        <v>424</v>
      </c>
      <c r="G63" t="s">
        <v>425</v>
      </c>
      <c r="H63" t="s">
        <v>426</v>
      </c>
      <c r="I63" t="s">
        <v>427</v>
      </c>
      <c r="J63">
        <v>0</v>
      </c>
      <c r="K63" t="s">
        <v>428</v>
      </c>
      <c r="L63" t="s">
        <v>429</v>
      </c>
      <c r="M63" t="s">
        <v>430</v>
      </c>
      <c r="N63" t="s">
        <v>431</v>
      </c>
      <c r="O63" t="s">
        <v>432</v>
      </c>
      <c r="P63">
        <v>0</v>
      </c>
      <c r="Q63" t="s">
        <v>433</v>
      </c>
      <c r="R63" t="s">
        <v>434</v>
      </c>
      <c r="S63" t="s">
        <v>430</v>
      </c>
      <c r="T63" t="s">
        <v>435</v>
      </c>
    </row>
    <row r="64" spans="1:20" x14ac:dyDescent="0.25">
      <c r="A64" t="s">
        <v>205</v>
      </c>
      <c r="B64">
        <v>25658</v>
      </c>
      <c r="C64" t="s">
        <v>634</v>
      </c>
      <c r="D64" t="s">
        <v>423</v>
      </c>
      <c r="E64">
        <v>0</v>
      </c>
      <c r="F64" t="s">
        <v>424</v>
      </c>
      <c r="G64" t="s">
        <v>425</v>
      </c>
      <c r="H64" t="s">
        <v>426</v>
      </c>
      <c r="I64" t="s">
        <v>427</v>
      </c>
      <c r="J64">
        <v>0</v>
      </c>
      <c r="K64" t="s">
        <v>428</v>
      </c>
      <c r="L64" t="s">
        <v>429</v>
      </c>
      <c r="M64" t="s">
        <v>430</v>
      </c>
      <c r="N64" t="s">
        <v>431</v>
      </c>
      <c r="O64" t="s">
        <v>432</v>
      </c>
      <c r="P64">
        <v>0</v>
      </c>
      <c r="Q64" t="s">
        <v>433</v>
      </c>
      <c r="R64" t="s">
        <v>434</v>
      </c>
      <c r="S64" t="s">
        <v>430</v>
      </c>
      <c r="T64" t="s">
        <v>435</v>
      </c>
    </row>
    <row r="65" spans="1:20" x14ac:dyDescent="0.25">
      <c r="A65" t="s">
        <v>205</v>
      </c>
      <c r="B65">
        <v>25666</v>
      </c>
      <c r="C65" t="s">
        <v>635</v>
      </c>
      <c r="D65" t="s">
        <v>423</v>
      </c>
      <c r="E65">
        <v>0</v>
      </c>
      <c r="F65" t="s">
        <v>424</v>
      </c>
      <c r="G65" t="s">
        <v>425</v>
      </c>
      <c r="H65" t="s">
        <v>426</v>
      </c>
      <c r="I65" t="s">
        <v>427</v>
      </c>
      <c r="J65">
        <v>0</v>
      </c>
      <c r="K65" t="s">
        <v>428</v>
      </c>
      <c r="L65" t="s">
        <v>429</v>
      </c>
      <c r="M65" t="s">
        <v>430</v>
      </c>
      <c r="N65" t="s">
        <v>431</v>
      </c>
      <c r="O65" t="s">
        <v>432</v>
      </c>
      <c r="P65">
        <v>0</v>
      </c>
      <c r="Q65" t="s">
        <v>433</v>
      </c>
      <c r="R65" t="s">
        <v>434</v>
      </c>
      <c r="S65" t="s">
        <v>430</v>
      </c>
      <c r="T65" t="s">
        <v>435</v>
      </c>
    </row>
    <row r="66" spans="1:20" x14ac:dyDescent="0.25">
      <c r="A66" t="s">
        <v>145</v>
      </c>
      <c r="B66">
        <v>25712</v>
      </c>
      <c r="C66" t="s">
        <v>636</v>
      </c>
      <c r="D66" t="s">
        <v>637</v>
      </c>
      <c r="E66">
        <v>0</v>
      </c>
      <c r="F66" t="s">
        <v>638</v>
      </c>
      <c r="G66" t="s">
        <v>639</v>
      </c>
      <c r="H66">
        <v>94111</v>
      </c>
      <c r="I66" t="s">
        <v>640</v>
      </c>
      <c r="J66">
        <v>0</v>
      </c>
      <c r="K66" t="s">
        <v>641</v>
      </c>
      <c r="L66">
        <v>4152774243</v>
      </c>
      <c r="M66">
        <v>0</v>
      </c>
      <c r="N66" t="s">
        <v>642</v>
      </c>
      <c r="O66" t="s">
        <v>643</v>
      </c>
      <c r="P66">
        <v>0</v>
      </c>
      <c r="Q66" t="s">
        <v>644</v>
      </c>
      <c r="R66">
        <v>0</v>
      </c>
      <c r="S66">
        <v>0</v>
      </c>
      <c r="T66" t="s">
        <v>642</v>
      </c>
    </row>
    <row r="67" spans="1:20" x14ac:dyDescent="0.25">
      <c r="A67" t="s">
        <v>205</v>
      </c>
      <c r="B67">
        <v>25941</v>
      </c>
      <c r="C67" t="s">
        <v>645</v>
      </c>
      <c r="D67" t="s">
        <v>401</v>
      </c>
      <c r="E67" t="s">
        <v>148</v>
      </c>
      <c r="F67" t="s">
        <v>402</v>
      </c>
      <c r="G67" t="s">
        <v>403</v>
      </c>
      <c r="H67">
        <v>78288</v>
      </c>
      <c r="I67" t="s">
        <v>404</v>
      </c>
      <c r="J67">
        <v>0</v>
      </c>
      <c r="K67" t="s">
        <v>405</v>
      </c>
      <c r="L67" t="s">
        <v>406</v>
      </c>
      <c r="M67" t="s">
        <v>407</v>
      </c>
      <c r="N67" t="s">
        <v>408</v>
      </c>
      <c r="O67" t="s">
        <v>409</v>
      </c>
      <c r="P67">
        <v>0</v>
      </c>
      <c r="Q67" t="s">
        <v>148</v>
      </c>
      <c r="R67" t="s">
        <v>410</v>
      </c>
      <c r="S67" t="s">
        <v>407</v>
      </c>
      <c r="T67" t="s">
        <v>411</v>
      </c>
    </row>
    <row r="68" spans="1:20" x14ac:dyDescent="0.25">
      <c r="A68" t="s">
        <v>205</v>
      </c>
      <c r="B68">
        <v>25968</v>
      </c>
      <c r="C68" t="s">
        <v>646</v>
      </c>
      <c r="D68" t="s">
        <v>401</v>
      </c>
      <c r="E68" t="s">
        <v>148</v>
      </c>
      <c r="F68" t="s">
        <v>402</v>
      </c>
      <c r="G68" t="s">
        <v>403</v>
      </c>
      <c r="H68">
        <v>78288</v>
      </c>
      <c r="I68" t="s">
        <v>404</v>
      </c>
      <c r="J68">
        <v>0</v>
      </c>
      <c r="K68" t="s">
        <v>405</v>
      </c>
      <c r="L68" t="s">
        <v>406</v>
      </c>
      <c r="M68" t="s">
        <v>407</v>
      </c>
      <c r="N68" t="s">
        <v>408</v>
      </c>
      <c r="O68" t="s">
        <v>409</v>
      </c>
      <c r="P68">
        <v>0</v>
      </c>
      <c r="Q68" t="s">
        <v>148</v>
      </c>
      <c r="R68" t="s">
        <v>410</v>
      </c>
      <c r="S68" t="s">
        <v>407</v>
      </c>
      <c r="T68" t="s">
        <v>411</v>
      </c>
    </row>
    <row r="69" spans="1:20" x14ac:dyDescent="0.25">
      <c r="A69" t="s">
        <v>205</v>
      </c>
      <c r="B69">
        <v>25976</v>
      </c>
      <c r="C69" t="s">
        <v>647</v>
      </c>
      <c r="D69" t="s">
        <v>247</v>
      </c>
      <c r="E69">
        <v>0</v>
      </c>
      <c r="F69" t="s">
        <v>248</v>
      </c>
      <c r="G69" t="s">
        <v>249</v>
      </c>
      <c r="H69">
        <v>13413</v>
      </c>
      <c r="I69" t="s">
        <v>250</v>
      </c>
      <c r="J69" t="s">
        <v>152</v>
      </c>
      <c r="K69" t="s">
        <v>251</v>
      </c>
      <c r="L69" t="s">
        <v>252</v>
      </c>
      <c r="M69">
        <v>0</v>
      </c>
      <c r="N69" t="s">
        <v>253</v>
      </c>
      <c r="O69" t="s">
        <v>254</v>
      </c>
      <c r="P69">
        <v>0</v>
      </c>
      <c r="Q69" t="s">
        <v>255</v>
      </c>
      <c r="R69" t="s">
        <v>256</v>
      </c>
      <c r="S69">
        <v>0</v>
      </c>
      <c r="T69" t="s">
        <v>257</v>
      </c>
    </row>
    <row r="70" spans="1:20" x14ac:dyDescent="0.25">
      <c r="A70" t="s">
        <v>205</v>
      </c>
      <c r="B70">
        <v>25984</v>
      </c>
      <c r="C70" t="s">
        <v>648</v>
      </c>
      <c r="D70" t="s">
        <v>247</v>
      </c>
      <c r="E70">
        <v>0</v>
      </c>
      <c r="F70" t="s">
        <v>248</v>
      </c>
      <c r="G70" t="s">
        <v>249</v>
      </c>
      <c r="H70">
        <v>13413</v>
      </c>
      <c r="I70" t="s">
        <v>250</v>
      </c>
      <c r="J70" t="s">
        <v>152</v>
      </c>
      <c r="K70" t="s">
        <v>251</v>
      </c>
      <c r="L70" t="s">
        <v>252</v>
      </c>
      <c r="M70">
        <v>0</v>
      </c>
      <c r="N70" t="s">
        <v>253</v>
      </c>
      <c r="O70" t="s">
        <v>254</v>
      </c>
      <c r="P70">
        <v>0</v>
      </c>
      <c r="Q70" t="s">
        <v>255</v>
      </c>
      <c r="R70" t="s">
        <v>256</v>
      </c>
      <c r="S70">
        <v>0</v>
      </c>
      <c r="T70" t="s">
        <v>257</v>
      </c>
    </row>
    <row r="71" spans="1:20" x14ac:dyDescent="0.25">
      <c r="A71" t="s">
        <v>145</v>
      </c>
      <c r="B71">
        <v>26263</v>
      </c>
      <c r="C71" t="s">
        <v>649</v>
      </c>
      <c r="D71" t="s">
        <v>650</v>
      </c>
      <c r="E71">
        <v>0</v>
      </c>
      <c r="F71" t="s">
        <v>651</v>
      </c>
      <c r="G71" t="s">
        <v>329</v>
      </c>
      <c r="H71">
        <v>16530</v>
      </c>
      <c r="I71" t="s">
        <v>652</v>
      </c>
      <c r="J71">
        <v>0</v>
      </c>
      <c r="K71" t="s">
        <v>653</v>
      </c>
      <c r="L71" t="s">
        <v>654</v>
      </c>
      <c r="M71">
        <v>0</v>
      </c>
      <c r="N71" t="s">
        <v>655</v>
      </c>
      <c r="O71" t="s">
        <v>656</v>
      </c>
      <c r="P71">
        <v>0</v>
      </c>
      <c r="Q71" t="s">
        <v>657</v>
      </c>
      <c r="R71" t="s">
        <v>658</v>
      </c>
      <c r="S71">
        <v>0</v>
      </c>
      <c r="T71" t="s">
        <v>659</v>
      </c>
    </row>
    <row r="72" spans="1:20" x14ac:dyDescent="0.25">
      <c r="A72" t="s">
        <v>145</v>
      </c>
      <c r="B72">
        <v>26271</v>
      </c>
      <c r="C72" t="s">
        <v>660</v>
      </c>
      <c r="D72" t="s">
        <v>650</v>
      </c>
      <c r="E72">
        <v>0</v>
      </c>
      <c r="F72" t="s">
        <v>651</v>
      </c>
      <c r="G72" t="s">
        <v>329</v>
      </c>
      <c r="H72">
        <v>16530</v>
      </c>
      <c r="I72" t="s">
        <v>652</v>
      </c>
      <c r="J72">
        <v>0</v>
      </c>
      <c r="K72" t="s">
        <v>653</v>
      </c>
      <c r="L72" t="s">
        <v>654</v>
      </c>
      <c r="M72">
        <v>0</v>
      </c>
      <c r="N72" t="s">
        <v>655</v>
      </c>
      <c r="O72" t="s">
        <v>656</v>
      </c>
      <c r="P72">
        <v>0</v>
      </c>
      <c r="Q72" t="s">
        <v>657</v>
      </c>
      <c r="R72" t="s">
        <v>658</v>
      </c>
      <c r="S72">
        <v>0</v>
      </c>
      <c r="T72" t="s">
        <v>659</v>
      </c>
    </row>
    <row r="73" spans="1:20" x14ac:dyDescent="0.25">
      <c r="A73" t="s">
        <v>145</v>
      </c>
      <c r="B73">
        <v>26298</v>
      </c>
      <c r="C73" t="s">
        <v>661</v>
      </c>
      <c r="D73" t="s">
        <v>620</v>
      </c>
      <c r="E73" t="s">
        <v>621</v>
      </c>
      <c r="F73" t="s">
        <v>622</v>
      </c>
      <c r="G73" t="s">
        <v>150</v>
      </c>
      <c r="H73" t="s">
        <v>623</v>
      </c>
      <c r="I73" t="s">
        <v>490</v>
      </c>
      <c r="J73" t="s">
        <v>624</v>
      </c>
      <c r="K73" t="s">
        <v>625</v>
      </c>
      <c r="L73" t="s">
        <v>626</v>
      </c>
      <c r="M73">
        <v>0</v>
      </c>
      <c r="N73" t="s">
        <v>627</v>
      </c>
      <c r="O73" t="s">
        <v>628</v>
      </c>
      <c r="P73">
        <v>0</v>
      </c>
      <c r="Q73" t="s">
        <v>629</v>
      </c>
      <c r="R73" t="s">
        <v>630</v>
      </c>
      <c r="S73">
        <v>0</v>
      </c>
      <c r="T73" t="s">
        <v>631</v>
      </c>
    </row>
    <row r="74" spans="1:20" x14ac:dyDescent="0.25">
      <c r="A74" t="s">
        <v>205</v>
      </c>
      <c r="B74">
        <v>28932</v>
      </c>
      <c r="C74" t="s">
        <v>662</v>
      </c>
      <c r="D74" t="s">
        <v>663</v>
      </c>
      <c r="E74">
        <v>0</v>
      </c>
      <c r="F74" t="s">
        <v>664</v>
      </c>
      <c r="G74" t="s">
        <v>665</v>
      </c>
      <c r="H74" t="s">
        <v>666</v>
      </c>
      <c r="I74" t="s">
        <v>667</v>
      </c>
      <c r="J74">
        <v>0</v>
      </c>
      <c r="K74" t="s">
        <v>668</v>
      </c>
      <c r="L74" t="s">
        <v>669</v>
      </c>
      <c r="M74" t="s">
        <v>670</v>
      </c>
      <c r="N74" t="s">
        <v>671</v>
      </c>
      <c r="O74" t="s">
        <v>672</v>
      </c>
      <c r="P74" t="s">
        <v>673</v>
      </c>
      <c r="Q74" t="s">
        <v>674</v>
      </c>
      <c r="R74" t="s">
        <v>669</v>
      </c>
      <c r="S74" t="s">
        <v>675</v>
      </c>
      <c r="T74" t="s">
        <v>676</v>
      </c>
    </row>
    <row r="75" spans="1:20" x14ac:dyDescent="0.25">
      <c r="A75" t="s">
        <v>145</v>
      </c>
      <c r="B75">
        <v>29068</v>
      </c>
      <c r="C75" t="s">
        <v>677</v>
      </c>
      <c r="D75" t="s">
        <v>678</v>
      </c>
      <c r="E75">
        <v>0</v>
      </c>
      <c r="F75" t="s">
        <v>679</v>
      </c>
      <c r="G75" t="s">
        <v>665</v>
      </c>
      <c r="H75">
        <v>54115</v>
      </c>
      <c r="I75" t="s">
        <v>680</v>
      </c>
      <c r="J75" t="s">
        <v>673</v>
      </c>
      <c r="K75" t="s">
        <v>681</v>
      </c>
      <c r="L75" t="s">
        <v>682</v>
      </c>
      <c r="M75">
        <v>0</v>
      </c>
      <c r="N75" t="s">
        <v>683</v>
      </c>
      <c r="O75" t="s">
        <v>680</v>
      </c>
      <c r="P75" t="s">
        <v>684</v>
      </c>
      <c r="Q75" t="s">
        <v>681</v>
      </c>
      <c r="R75" t="s">
        <v>682</v>
      </c>
      <c r="S75">
        <v>0</v>
      </c>
      <c r="T75" t="s">
        <v>683</v>
      </c>
    </row>
    <row r="76" spans="1:20" x14ac:dyDescent="0.25">
      <c r="A76" t="s">
        <v>145</v>
      </c>
      <c r="B76">
        <v>29424</v>
      </c>
      <c r="C76" t="s">
        <v>685</v>
      </c>
      <c r="D76" t="s">
        <v>536</v>
      </c>
      <c r="E76">
        <v>0</v>
      </c>
      <c r="F76" t="s">
        <v>424</v>
      </c>
      <c r="G76" t="s">
        <v>425</v>
      </c>
      <c r="H76">
        <v>6155</v>
      </c>
      <c r="I76" t="s">
        <v>537</v>
      </c>
      <c r="J76">
        <v>0</v>
      </c>
      <c r="K76" t="s">
        <v>538</v>
      </c>
      <c r="L76" t="s">
        <v>539</v>
      </c>
      <c r="M76">
        <v>0</v>
      </c>
      <c r="N76" t="s">
        <v>540</v>
      </c>
      <c r="O76" t="s">
        <v>541</v>
      </c>
      <c r="P76" t="s">
        <v>542</v>
      </c>
      <c r="Q76" t="s">
        <v>543</v>
      </c>
      <c r="R76" t="s">
        <v>544</v>
      </c>
      <c r="S76">
        <v>0</v>
      </c>
      <c r="T76" t="s">
        <v>545</v>
      </c>
    </row>
    <row r="77" spans="1:20" x14ac:dyDescent="0.25">
      <c r="A77" t="s">
        <v>145</v>
      </c>
      <c r="B77">
        <v>29459</v>
      </c>
      <c r="C77" t="s">
        <v>686</v>
      </c>
      <c r="D77" t="s">
        <v>536</v>
      </c>
      <c r="E77">
        <v>0</v>
      </c>
      <c r="F77" t="s">
        <v>424</v>
      </c>
      <c r="G77" t="s">
        <v>425</v>
      </c>
      <c r="H77">
        <v>6155</v>
      </c>
      <c r="I77" t="s">
        <v>537</v>
      </c>
      <c r="J77">
        <v>0</v>
      </c>
      <c r="K77" t="s">
        <v>538</v>
      </c>
      <c r="L77" t="s">
        <v>539</v>
      </c>
      <c r="M77">
        <v>0</v>
      </c>
      <c r="N77" t="s">
        <v>540</v>
      </c>
      <c r="O77" t="s">
        <v>541</v>
      </c>
      <c r="P77" t="s">
        <v>542</v>
      </c>
      <c r="Q77" t="s">
        <v>543</v>
      </c>
      <c r="R77" t="s">
        <v>544</v>
      </c>
      <c r="S77">
        <v>0</v>
      </c>
      <c r="T77" t="s">
        <v>545</v>
      </c>
    </row>
    <row r="78" spans="1:20" x14ac:dyDescent="0.25">
      <c r="A78" t="s">
        <v>145</v>
      </c>
      <c r="B78">
        <v>30104</v>
      </c>
      <c r="C78" t="s">
        <v>687</v>
      </c>
      <c r="D78" t="s">
        <v>536</v>
      </c>
      <c r="E78">
        <v>0</v>
      </c>
      <c r="F78" t="s">
        <v>424</v>
      </c>
      <c r="G78" t="s">
        <v>425</v>
      </c>
      <c r="H78">
        <v>6155</v>
      </c>
      <c r="I78" t="s">
        <v>537</v>
      </c>
      <c r="J78">
        <v>0</v>
      </c>
      <c r="K78" t="s">
        <v>538</v>
      </c>
      <c r="L78" t="s">
        <v>539</v>
      </c>
      <c r="M78">
        <v>0</v>
      </c>
      <c r="N78" t="s">
        <v>540</v>
      </c>
      <c r="O78" t="s">
        <v>541</v>
      </c>
      <c r="P78" t="s">
        <v>542</v>
      </c>
      <c r="Q78" t="s">
        <v>543</v>
      </c>
      <c r="R78" t="s">
        <v>544</v>
      </c>
      <c r="S78">
        <v>0</v>
      </c>
      <c r="T78" t="s">
        <v>545</v>
      </c>
    </row>
    <row r="79" spans="1:20" x14ac:dyDescent="0.25">
      <c r="A79" t="s">
        <v>145</v>
      </c>
      <c r="B79">
        <v>32700</v>
      </c>
      <c r="C79" t="s">
        <v>688</v>
      </c>
      <c r="D79" t="s">
        <v>413</v>
      </c>
      <c r="E79" t="s">
        <v>148</v>
      </c>
      <c r="F79" t="s">
        <v>414</v>
      </c>
      <c r="G79" t="s">
        <v>238</v>
      </c>
      <c r="H79">
        <v>48917</v>
      </c>
      <c r="I79" t="s">
        <v>415</v>
      </c>
      <c r="J79" t="s">
        <v>165</v>
      </c>
      <c r="K79" t="s">
        <v>416</v>
      </c>
      <c r="L79" t="s">
        <v>417</v>
      </c>
      <c r="M79">
        <v>53627</v>
      </c>
      <c r="N79" t="s">
        <v>418</v>
      </c>
      <c r="O79" t="s">
        <v>419</v>
      </c>
      <c r="P79">
        <v>0</v>
      </c>
      <c r="Q79" t="s">
        <v>420</v>
      </c>
      <c r="R79" t="s">
        <v>417</v>
      </c>
      <c r="S79">
        <v>51907</v>
      </c>
      <c r="T79" t="s">
        <v>421</v>
      </c>
    </row>
    <row r="80" spans="1:20" x14ac:dyDescent="0.25">
      <c r="A80" t="s">
        <v>145</v>
      </c>
      <c r="B80">
        <v>32972</v>
      </c>
      <c r="C80" t="s">
        <v>689</v>
      </c>
      <c r="D80" t="s">
        <v>259</v>
      </c>
      <c r="E80">
        <v>0</v>
      </c>
      <c r="F80" t="s">
        <v>260</v>
      </c>
      <c r="G80" t="s">
        <v>40</v>
      </c>
      <c r="H80">
        <v>28212</v>
      </c>
      <c r="I80" t="s">
        <v>261</v>
      </c>
      <c r="J80" t="s">
        <v>262</v>
      </c>
      <c r="K80" t="s">
        <v>263</v>
      </c>
      <c r="L80" t="s">
        <v>264</v>
      </c>
      <c r="M80">
        <v>10093</v>
      </c>
      <c r="N80" t="s">
        <v>265</v>
      </c>
      <c r="O80" t="s">
        <v>261</v>
      </c>
      <c r="P80" t="s">
        <v>262</v>
      </c>
      <c r="Q80" t="s">
        <v>263</v>
      </c>
      <c r="R80" t="s">
        <v>264</v>
      </c>
      <c r="S80">
        <v>10093</v>
      </c>
      <c r="T80" t="s">
        <v>265</v>
      </c>
    </row>
    <row r="81" spans="1:20" x14ac:dyDescent="0.25">
      <c r="A81" t="s">
        <v>205</v>
      </c>
      <c r="B81">
        <v>33898</v>
      </c>
      <c r="C81" t="s">
        <v>690</v>
      </c>
      <c r="D81" t="s">
        <v>691</v>
      </c>
      <c r="E81" t="s">
        <v>692</v>
      </c>
      <c r="F81" t="s">
        <v>368</v>
      </c>
      <c r="G81" t="s">
        <v>329</v>
      </c>
      <c r="H81">
        <v>17110</v>
      </c>
      <c r="I81" t="s">
        <v>693</v>
      </c>
      <c r="J81">
        <v>0</v>
      </c>
      <c r="K81" t="s">
        <v>694</v>
      </c>
      <c r="L81" t="s">
        <v>695</v>
      </c>
      <c r="M81">
        <v>0</v>
      </c>
      <c r="N81" t="s">
        <v>696</v>
      </c>
      <c r="O81" t="s">
        <v>565</v>
      </c>
      <c r="P81">
        <v>0</v>
      </c>
      <c r="Q81" t="s">
        <v>697</v>
      </c>
      <c r="R81" t="s">
        <v>698</v>
      </c>
      <c r="S81">
        <v>0</v>
      </c>
      <c r="T81" t="s">
        <v>699</v>
      </c>
    </row>
    <row r="82" spans="1:20" x14ac:dyDescent="0.25">
      <c r="A82" t="s">
        <v>205</v>
      </c>
      <c r="B82">
        <v>35696</v>
      </c>
      <c r="C82" t="s">
        <v>700</v>
      </c>
      <c r="D82" t="s">
        <v>326</v>
      </c>
      <c r="E82" t="s">
        <v>327</v>
      </c>
      <c r="F82" t="s">
        <v>328</v>
      </c>
      <c r="G82" t="s">
        <v>329</v>
      </c>
      <c r="H82">
        <v>19438</v>
      </c>
      <c r="I82" t="s">
        <v>330</v>
      </c>
      <c r="J82">
        <v>0</v>
      </c>
      <c r="K82" t="s">
        <v>331</v>
      </c>
      <c r="L82" t="s">
        <v>332</v>
      </c>
      <c r="M82">
        <v>0</v>
      </c>
      <c r="N82" t="s">
        <v>333</v>
      </c>
      <c r="O82" t="s">
        <v>334</v>
      </c>
      <c r="P82">
        <v>0</v>
      </c>
      <c r="Q82" t="s">
        <v>335</v>
      </c>
      <c r="R82" t="s">
        <v>336</v>
      </c>
      <c r="S82">
        <v>0</v>
      </c>
      <c r="T82" t="s">
        <v>337</v>
      </c>
    </row>
    <row r="83" spans="1:20" x14ac:dyDescent="0.25">
      <c r="A83" t="s">
        <v>145</v>
      </c>
      <c r="B83">
        <v>36064</v>
      </c>
      <c r="C83" t="s">
        <v>701</v>
      </c>
      <c r="D83" t="s">
        <v>523</v>
      </c>
      <c r="E83">
        <v>0</v>
      </c>
      <c r="F83" t="s">
        <v>524</v>
      </c>
      <c r="G83" t="s">
        <v>306</v>
      </c>
      <c r="H83" t="s">
        <v>525</v>
      </c>
      <c r="I83" t="s">
        <v>526</v>
      </c>
      <c r="J83">
        <v>0</v>
      </c>
      <c r="K83" t="s">
        <v>527</v>
      </c>
      <c r="L83" t="s">
        <v>528</v>
      </c>
      <c r="M83">
        <v>0</v>
      </c>
      <c r="N83" t="s">
        <v>529</v>
      </c>
      <c r="O83" t="s">
        <v>530</v>
      </c>
      <c r="P83">
        <v>0</v>
      </c>
      <c r="Q83" t="s">
        <v>531</v>
      </c>
      <c r="R83" t="s">
        <v>532</v>
      </c>
      <c r="S83">
        <v>0</v>
      </c>
      <c r="T83" t="s">
        <v>533</v>
      </c>
    </row>
    <row r="84" spans="1:20" x14ac:dyDescent="0.25">
      <c r="A84" t="s">
        <v>205</v>
      </c>
      <c r="B84">
        <v>36145</v>
      </c>
      <c r="C84" t="s">
        <v>702</v>
      </c>
      <c r="D84" t="s">
        <v>423</v>
      </c>
      <c r="E84">
        <v>0</v>
      </c>
      <c r="F84" t="s">
        <v>424</v>
      </c>
      <c r="G84" t="s">
        <v>425</v>
      </c>
      <c r="H84" t="s">
        <v>426</v>
      </c>
      <c r="I84" t="s">
        <v>427</v>
      </c>
      <c r="J84">
        <v>0</v>
      </c>
      <c r="K84" t="s">
        <v>428</v>
      </c>
      <c r="L84" t="s">
        <v>429</v>
      </c>
      <c r="M84" t="s">
        <v>430</v>
      </c>
      <c r="N84" t="s">
        <v>431</v>
      </c>
      <c r="O84" t="s">
        <v>432</v>
      </c>
      <c r="P84">
        <v>0</v>
      </c>
      <c r="Q84" t="s">
        <v>433</v>
      </c>
      <c r="R84" t="s">
        <v>434</v>
      </c>
      <c r="S84" t="s">
        <v>430</v>
      </c>
      <c r="T84" t="s">
        <v>435</v>
      </c>
    </row>
    <row r="85" spans="1:20" x14ac:dyDescent="0.25">
      <c r="A85" t="s">
        <v>205</v>
      </c>
      <c r="B85">
        <v>36560</v>
      </c>
      <c r="C85" t="s">
        <v>703</v>
      </c>
      <c r="D85" t="s">
        <v>704</v>
      </c>
      <c r="E85">
        <v>0</v>
      </c>
      <c r="F85" t="s">
        <v>39</v>
      </c>
      <c r="G85" t="s">
        <v>40</v>
      </c>
      <c r="H85">
        <v>27605</v>
      </c>
      <c r="I85" t="s">
        <v>705</v>
      </c>
      <c r="J85">
        <v>0</v>
      </c>
      <c r="K85" t="s">
        <v>706</v>
      </c>
      <c r="L85" t="s">
        <v>707</v>
      </c>
      <c r="M85">
        <v>0</v>
      </c>
      <c r="N85" t="s">
        <v>708</v>
      </c>
      <c r="O85" t="s">
        <v>709</v>
      </c>
      <c r="P85">
        <v>0</v>
      </c>
      <c r="Q85">
        <v>0</v>
      </c>
      <c r="R85" t="s">
        <v>710</v>
      </c>
      <c r="S85">
        <v>0</v>
      </c>
      <c r="T85" t="s">
        <v>711</v>
      </c>
    </row>
    <row r="86" spans="1:20" x14ac:dyDescent="0.25">
      <c r="A86" t="s">
        <v>145</v>
      </c>
      <c r="B86">
        <v>37478</v>
      </c>
      <c r="C86" t="s">
        <v>712</v>
      </c>
      <c r="D86" t="s">
        <v>536</v>
      </c>
      <c r="E86">
        <v>0</v>
      </c>
      <c r="F86" t="s">
        <v>424</v>
      </c>
      <c r="G86" t="s">
        <v>425</v>
      </c>
      <c r="H86">
        <v>6155</v>
      </c>
      <c r="I86" t="s">
        <v>537</v>
      </c>
      <c r="J86">
        <v>0</v>
      </c>
      <c r="K86" t="s">
        <v>538</v>
      </c>
      <c r="L86" t="s">
        <v>539</v>
      </c>
      <c r="M86">
        <v>0</v>
      </c>
      <c r="N86" t="s">
        <v>540</v>
      </c>
      <c r="O86" t="s">
        <v>541</v>
      </c>
      <c r="P86" t="s">
        <v>542</v>
      </c>
      <c r="Q86" t="s">
        <v>543</v>
      </c>
      <c r="R86" t="s">
        <v>544</v>
      </c>
      <c r="S86">
        <v>0</v>
      </c>
      <c r="T86" t="s">
        <v>545</v>
      </c>
    </row>
    <row r="87" spans="1:20" x14ac:dyDescent="0.25">
      <c r="A87" t="s">
        <v>145</v>
      </c>
      <c r="B87">
        <v>38784</v>
      </c>
      <c r="C87" t="s">
        <v>713</v>
      </c>
      <c r="D87" t="s">
        <v>714</v>
      </c>
      <c r="E87" t="s">
        <v>715</v>
      </c>
      <c r="F87" t="s">
        <v>716</v>
      </c>
      <c r="G87" t="s">
        <v>163</v>
      </c>
      <c r="H87" t="s">
        <v>717</v>
      </c>
      <c r="I87" t="s">
        <v>198</v>
      </c>
      <c r="J87">
        <v>0</v>
      </c>
      <c r="K87" t="s">
        <v>199</v>
      </c>
      <c r="L87" t="s">
        <v>200</v>
      </c>
      <c r="M87">
        <v>1096</v>
      </c>
      <c r="N87" t="s">
        <v>201</v>
      </c>
      <c r="O87" t="s">
        <v>202</v>
      </c>
      <c r="P87">
        <v>0</v>
      </c>
      <c r="Q87" t="s">
        <v>203</v>
      </c>
      <c r="R87" t="s">
        <v>200</v>
      </c>
      <c r="S87">
        <v>1353</v>
      </c>
      <c r="T87" t="s">
        <v>204</v>
      </c>
    </row>
    <row r="88" spans="1:20" x14ac:dyDescent="0.25">
      <c r="A88" t="s">
        <v>145</v>
      </c>
      <c r="B88">
        <v>40649</v>
      </c>
      <c r="C88" t="s">
        <v>718</v>
      </c>
      <c r="D88" t="s">
        <v>620</v>
      </c>
      <c r="E88" t="s">
        <v>621</v>
      </c>
      <c r="F88" t="s">
        <v>622</v>
      </c>
      <c r="G88" t="s">
        <v>150</v>
      </c>
      <c r="H88" t="s">
        <v>623</v>
      </c>
      <c r="I88" t="s">
        <v>490</v>
      </c>
      <c r="J88" t="s">
        <v>624</v>
      </c>
      <c r="K88" t="s">
        <v>625</v>
      </c>
      <c r="L88" t="s">
        <v>626</v>
      </c>
      <c r="M88">
        <v>0</v>
      </c>
      <c r="N88" t="s">
        <v>627</v>
      </c>
      <c r="O88" t="s">
        <v>628</v>
      </c>
      <c r="P88">
        <v>0</v>
      </c>
      <c r="Q88" t="s">
        <v>629</v>
      </c>
      <c r="R88" t="s">
        <v>630</v>
      </c>
      <c r="S88">
        <v>0</v>
      </c>
      <c r="T88" t="s">
        <v>631</v>
      </c>
    </row>
    <row r="89" spans="1:20" x14ac:dyDescent="0.25">
      <c r="A89" t="s">
        <v>145</v>
      </c>
      <c r="B89">
        <v>40703</v>
      </c>
      <c r="C89" t="s">
        <v>719</v>
      </c>
      <c r="D89" t="s">
        <v>217</v>
      </c>
      <c r="E89">
        <v>0</v>
      </c>
      <c r="F89" t="s">
        <v>218</v>
      </c>
      <c r="G89" t="s">
        <v>177</v>
      </c>
      <c r="H89">
        <v>32258</v>
      </c>
      <c r="I89" t="s">
        <v>219</v>
      </c>
      <c r="J89">
        <v>0</v>
      </c>
      <c r="K89" t="s">
        <v>220</v>
      </c>
      <c r="L89" t="s">
        <v>221</v>
      </c>
      <c r="M89">
        <v>0</v>
      </c>
      <c r="N89" t="s">
        <v>222</v>
      </c>
      <c r="O89" t="s">
        <v>223</v>
      </c>
      <c r="P89">
        <v>0</v>
      </c>
      <c r="Q89" t="s">
        <v>224</v>
      </c>
      <c r="R89" t="s">
        <v>225</v>
      </c>
      <c r="S89">
        <v>0</v>
      </c>
      <c r="T89" t="s">
        <v>226</v>
      </c>
    </row>
    <row r="90" spans="1:20" x14ac:dyDescent="0.25">
      <c r="A90" t="s">
        <v>145</v>
      </c>
      <c r="B90">
        <v>41459</v>
      </c>
      <c r="C90" t="s">
        <v>720</v>
      </c>
      <c r="D90" t="s">
        <v>721</v>
      </c>
      <c r="E90">
        <v>0</v>
      </c>
      <c r="F90" t="s">
        <v>722</v>
      </c>
      <c r="G90" t="s">
        <v>723</v>
      </c>
      <c r="H90">
        <v>66048</v>
      </c>
      <c r="I90" t="s">
        <v>724</v>
      </c>
      <c r="J90" t="s">
        <v>725</v>
      </c>
      <c r="K90" t="s">
        <v>726</v>
      </c>
      <c r="L90" t="s">
        <v>727</v>
      </c>
      <c r="M90">
        <v>4638</v>
      </c>
      <c r="N90" t="s">
        <v>728</v>
      </c>
      <c r="O90" t="s">
        <v>729</v>
      </c>
      <c r="P90">
        <v>0</v>
      </c>
      <c r="Q90" t="s">
        <v>730</v>
      </c>
      <c r="R90" t="s">
        <v>727</v>
      </c>
      <c r="S90">
        <v>4303</v>
      </c>
      <c r="T90" t="s">
        <v>731</v>
      </c>
    </row>
  </sheetData>
  <hyperlinks>
    <hyperlink ref="N2" r:id="rId1" xr:uid="{A2342D71-9CF3-4969-BB83-3DD8E2A15467}"/>
  </hyperlinks>
  <printOptions horizontalCentered="1"/>
  <pageMargins left="0.2" right="0.2" top="0.75" bottom="0.75" header="0.3" footer="0.3"/>
  <pageSetup orientation="landscape" r:id="rId2"/>
  <headerFooter>
    <oddFooter>&amp;L&amp;8&amp;F&amp;C&amp;8&amp;A&amp;R&amp;8&amp;D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Instructions</vt:lpstr>
      <vt:lpstr>Verification</vt:lpstr>
      <vt:lpstr>FAQs</vt:lpstr>
      <vt:lpstr>58-36-30(b2)_HO-Owners</vt:lpstr>
      <vt:lpstr>DataImport</vt:lpstr>
      <vt:lpstr>ContactImport</vt:lpstr>
      <vt:lpstr>LastYrContact</vt:lpstr>
      <vt:lpstr>LastYrContact</vt:lpstr>
      <vt:lpstr>'58-36-30(b2)_HO-Owners'!Print_Area</vt:lpstr>
      <vt:lpstr>ContactImport!Print_Area</vt:lpstr>
      <vt:lpstr>DataImport!Print_Area</vt:lpstr>
      <vt:lpstr>Instructions!Print_Area</vt:lpstr>
      <vt:lpstr>LastYrContact!Print_Area</vt:lpstr>
      <vt:lpstr>Verification!Print_Area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Nguyen</dc:creator>
  <cp:lastModifiedBy>Quang Nguyen</cp:lastModifiedBy>
  <cp:lastPrinted>2020-01-21T22:08:09Z</cp:lastPrinted>
  <dcterms:created xsi:type="dcterms:W3CDTF">2017-07-18T15:47:15Z</dcterms:created>
  <dcterms:modified xsi:type="dcterms:W3CDTF">2020-01-21T22:36:21Z</dcterms:modified>
</cp:coreProperties>
</file>